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NEODATAWinPlus\Reportes - copia\Mis Reportes Sin Logo\"/>
    </mc:Choice>
  </mc:AlternateContent>
  <xr:revisionPtr revIDLastSave="0" documentId="13_ncr:1_{1D2225A6-A8D8-4865-9D29-6EB8BF50D64B}" xr6:coauthVersionLast="47" xr6:coauthVersionMax="47" xr10:uidLastSave="{00000000-0000-0000-0000-000000000000}"/>
  <bookViews>
    <workbookView xWindow="-120" yWindow="-120" windowWidth="29040" windowHeight="15720" tabRatio="732" xr2:uid="{00000000-000D-0000-FFFF-FFFF00000000}"/>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I139" i="8"/>
  <c r="J139" i="8" s="1"/>
  <c r="K136" i="8"/>
  <c r="L136" i="8" s="1"/>
  <c r="I136" i="8"/>
  <c r="J136" i="8" s="1"/>
  <c r="K135" i="8"/>
  <c r="L135" i="8" s="1"/>
  <c r="I135" i="8"/>
  <c r="J135" i="8" s="1"/>
  <c r="K134" i="8"/>
  <c r="L134" i="8" s="1"/>
  <c r="I134" i="8"/>
  <c r="J134" i="8" s="1"/>
  <c r="K132" i="8"/>
  <c r="L132" i="8" s="1"/>
  <c r="I132" i="8"/>
  <c r="J132" i="8" s="1"/>
  <c r="K130" i="8"/>
  <c r="L130" i="8" s="1"/>
  <c r="I130" i="8"/>
  <c r="J130" i="8" s="1"/>
  <c r="K128" i="8"/>
  <c r="L128" i="8" s="1"/>
  <c r="I128" i="8"/>
  <c r="J128" i="8" s="1"/>
  <c r="K126" i="8"/>
  <c r="L126" i="8" s="1"/>
  <c r="I126" i="8"/>
  <c r="J126" i="8" s="1"/>
  <c r="K122" i="8"/>
  <c r="L122" i="8" s="1"/>
  <c r="I122" i="8"/>
  <c r="J122" i="8" s="1"/>
  <c r="K118" i="8"/>
  <c r="L118" i="8" s="1"/>
  <c r="I118" i="8"/>
  <c r="J118" i="8" s="1"/>
  <c r="K117" i="8"/>
  <c r="L117" i="8" s="1"/>
  <c r="I117" i="8"/>
  <c r="J117" i="8" s="1"/>
  <c r="K115" i="8"/>
  <c r="L115" i="8" s="1"/>
  <c r="I115" i="8"/>
  <c r="J115" i="8" s="1"/>
  <c r="K112" i="8"/>
  <c r="L112" i="8" s="1"/>
  <c r="I112" i="8"/>
  <c r="J112" i="8" s="1"/>
  <c r="K110" i="8"/>
  <c r="L110" i="8" s="1"/>
  <c r="I110" i="8"/>
  <c r="J110" i="8" s="1"/>
  <c r="K108" i="8"/>
  <c r="L108" i="8" s="1"/>
  <c r="I108" i="8"/>
  <c r="J108" i="8" s="1"/>
  <c r="K106" i="8"/>
  <c r="L106" i="8" s="1"/>
  <c r="I106" i="8"/>
  <c r="J106" i="8" s="1"/>
  <c r="K104" i="8"/>
  <c r="L104" i="8" s="1"/>
  <c r="I104" i="8"/>
  <c r="J104" i="8" s="1"/>
  <c r="K100" i="8"/>
  <c r="L100" i="8" s="1"/>
  <c r="I100" i="8"/>
  <c r="J100" i="8" s="1"/>
  <c r="K98" i="8"/>
  <c r="L98" i="8" s="1"/>
  <c r="I98" i="8"/>
  <c r="J98" i="8" s="1"/>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<sst xmlns="http://schemas.openxmlformats.org/spreadsheetml/2006/main" count="1947" uniqueCount="1133">
  <si>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</si>
  <si>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</si>
  <si>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</si>
  <si>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</si>
  <si>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</si>
  <si>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</si>
  <si>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</si>
  <si>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</si>
  <si>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</si>
  <si>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</si>
  <si>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</si>
  <si>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</si>
  <si>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</si>
  <si>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</si>
  <si>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</si>
  <si>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</si>
  <si>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</si>
  <si>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</si>
  <si>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</si>
  <si>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</si>
  <si>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</si>
  <si>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</si>
  <si>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</si>
  <si>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</si>
  <si>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</si>
  <si>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</si>
  <si>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</si>
  <si>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</si>
  <si>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</si>
  <si>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</si>
  <si>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</si>
  <si>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</si>
  <si>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</si>
  <si>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</si>
  <si>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</si>
  <si>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</si>
  <si>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</si>
  <si>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</si>
  <si>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</si>
  <si>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</si>
  <si>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</si>
  <si>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</si>
  <si>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</si>
  <si>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</si>
  <si>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</si>
  <si>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</si>
  <si>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</si>
  <si>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</si>
  <si>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</si>
  <si>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</si>
  <si>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</si>
  <si>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</si>
  <si>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</si>
  <si>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</si>
  <si>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</si>
  <si>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</si>
  <si>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</si>
  <si>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</si>
  <si>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</si>
  <si>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</si>
  <si>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</si>
  <si>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</si>
  <si>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</si>
  <si>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</si>
  <si>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</si>
  <si>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</si>
  <si>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</si>
  <si>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</si>
  <si>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</si>
  <si>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</si>
  <si>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</si>
  <si>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</si>
  <si>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</si>
  <si>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</si>
  <si>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</si>
  <si>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</si>
  <si>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</si>
  <si>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</si>
  <si>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</si>
  <si>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</si>
  <si>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</si>
  <si>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</si>
  <si>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</si>
  <si>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</si>
  <si>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</si>
  <si>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</si>
  <si>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</si>
  <si>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</si>
  <si>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</si>
  <si>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</si>
  <si>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</si>
  <si>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</si>
  <si>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</si>
  <si>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</si>
  <si>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</si>
  <si>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</si>
  <si>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</si>
  <si>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</si>
  <si>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</si>
  <si>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</si>
  <si>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</si>
  <si>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</si>
  <si>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</si>
  <si>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</si>
  <si>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</si>
  <si>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</si>
  <si>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</si>
  <si>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</si>
  <si>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</si>
  <si>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</si>
  <si>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</si>
  <si>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</si>
  <si>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</si>
  <si>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</si>
  <si>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</si>
  <si>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</si>
  <si>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</si>
  <si>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</si>
  <si>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</si>
  <si>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</si>
  <si>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</si>
  <si>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</si>
  <si>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</si>
  <si>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</si>
  <si>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</si>
  <si>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</si>
  <si>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</si>
  <si>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</si>
  <si>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</si>
  <si>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</si>
  <si>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</si>
  <si>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</si>
  <si>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</si>
  <si>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</si>
  <si>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</si>
  <si>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</si>
  <si>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</si>
  <si>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</si>
  <si>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</si>
  <si>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</si>
  <si>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</si>
  <si>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</si>
  <si>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</si>
  <si>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</si>
  <si>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</si>
  <si>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</si>
  <si>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</si>
  <si>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</si>
  <si>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</si>
  <si>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</si>
  <si>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</si>
  <si>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</si>
  <si>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</si>
  <si>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</si>
  <si>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</si>
  <si>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</si>
  <si>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</si>
  <si>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</si>
  <si>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</si>
  <si>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</si>
  <si>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</si>
  <si>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</si>
  <si>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</si>
  <si>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</si>
  <si>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</si>
  <si>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</si>
  <si>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</si>
  <si>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</si>
  <si>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</si>
  <si>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</si>
  <si>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</si>
  <si>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</si>
  <si>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</si>
  <si>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</si>
  <si>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</si>
  <si>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</si>
  <si>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</si>
  <si>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</si>
  <si>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</si>
  <si>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</si>
  <si>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</si>
  <si>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</si>
  <si>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</si>
  <si>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</si>
  <si>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</si>
  <si>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</si>
  <si>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</si>
  <si>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</si>
  <si>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</si>
  <si>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</si>
  <si>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</si>
  <si>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</si>
  <si>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</si>
  <si>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</si>
  <si>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</si>
  <si>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</si>
  <si>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</si>
  <si>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</si>
  <si>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</si>
  <si>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</si>
  <si>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</si>
  <si>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</si>
  <si>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</si>
  <si>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</si>
  <si>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</si>
  <si>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</si>
  <si>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</si>
  <si>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</si>
  <si>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</si>
  <si>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</si>
  <si>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</si>
  <si>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</si>
  <si>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</si>
  <si>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</si>
  <si>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</si>
  <si>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</si>
  <si>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</si>
  <si>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</si>
  <si>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</si>
  <si>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</si>
  <si>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</si>
  <si>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</si>
  <si>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</si>
  <si>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</si>
  <si>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</si>
  <si>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</si>
  <si>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</si>
  <si>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</si>
  <si>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</si>
  <si>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</si>
  <si>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</si>
  <si>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</si>
  <si>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</si>
  <si>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</si>
  <si>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</si>
  <si>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</si>
  <si>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</si>
  <si>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</si>
  <si>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</si>
  <si>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</si>
  <si>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</si>
  <si>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</si>
  <si>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</si>
  <si>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</si>
  <si>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</si>
  <si>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</si>
  <si>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</si>
  <si>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</si>
  <si>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</si>
  <si>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</si>
  <si>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</si>
  <si>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</si>
  <si>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</si>
  <si>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</si>
  <si>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</si>
  <si>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</si>
  <si>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</si>
  <si>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</si>
  <si>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</si>
  <si>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</si>
  <si>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</si>
  <si>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</si>
  <si>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</si>
  <si>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</si>
  <si>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</si>
  <si>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</si>
  <si>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</si>
  <si>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</si>
  <si>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</si>
  <si>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</si>
  <si>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</si>
  <si>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</si>
  <si>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</si>
  <si>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</si>
  <si>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</si>
  <si>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</si>
  <si>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</si>
  <si>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</si>
  <si>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</si>
  <si>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</si>
  <si>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</si>
  <si>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</si>
  <si>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</si>
  <si>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</si>
  <si>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</si>
  <si>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</si>
  <si>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</si>
  <si>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</si>
  <si>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</si>
  <si>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</si>
  <si>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</si>
  <si>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</si>
  <si>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</si>
  <si>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</si>
  <si>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</si>
  <si>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</si>
  <si>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</si>
  <si>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</si>
  <si>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</si>
  <si>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</si>
  <si>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</si>
  <si>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</si>
  <si>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</si>
  <si>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</si>
  <si>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</si>
  <si>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</si>
  <si>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</si>
  <si>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</si>
  <si>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</si>
  <si>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</si>
  <si>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</si>
  <si>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</si>
  <si>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</si>
  <si>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</si>
  <si>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</si>
  <si>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</si>
  <si>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</si>
  <si>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</si>
  <si>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</si>
  <si>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</si>
  <si>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</si>
  <si>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</si>
  <si>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</si>
  <si>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</si>
  <si>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</si>
  <si>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</si>
  <si>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</si>
  <si>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</si>
  <si>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</si>
  <si>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</si>
  <si>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</si>
  <si>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</si>
  <si>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</si>
  <si>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</si>
  <si>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</si>
  <si>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</si>
  <si>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</si>
  <si>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</si>
  <si>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</si>
  <si>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</si>
  <si>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</si>
  <si>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</si>
  <si>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</si>
  <si>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</si>
  <si>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</si>
  <si>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</si>
  <si>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</si>
  <si>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</si>
  <si>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</si>
  <si>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</si>
  <si>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</si>
  <si>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</si>
  <si>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</si>
  <si>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</si>
  <si>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</si>
  <si>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</si>
  <si>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</si>
  <si>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</si>
  <si>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</si>
  <si>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</si>
  <si>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</si>
  <si>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</si>
  <si>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</si>
  <si>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</si>
  <si>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</si>
  <si>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</si>
  <si>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</si>
  <si>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</si>
  <si>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</si>
  <si>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</si>
  <si>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</si>
  <si>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</si>
  <si>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</si>
  <si>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</si>
  <si>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</si>
  <si>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</si>
  <si>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</si>
  <si>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</si>
  <si>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</si>
  <si>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</si>
  <si>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</si>
  <si>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</si>
  <si>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</si>
  <si>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</si>
  <si>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</si>
  <si>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</si>
  <si>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</si>
  <si>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</si>
  <si>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</si>
  <si>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</si>
  <si>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</si>
  <si>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</si>
  <si>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</si>
  <si>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</si>
  <si>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</si>
  <si>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</si>
  <si>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</si>
  <si>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</si>
  <si>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</si>
  <si>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</si>
  <si>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</si>
  <si>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</si>
  <si>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</si>
  <si>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</si>
  <si>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</si>
  <si>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</si>
  <si>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</si>
  <si>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</si>
  <si>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</si>
  <si>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</si>
  <si>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</si>
  <si>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</si>
  <si>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</si>
  <si>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</si>
  <si>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</si>
  <si>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</si>
  <si>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</si>
  <si>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</si>
  <si>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</si>
  <si>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</si>
  <si>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</si>
  <si>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</si>
  <si>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</si>
  <si>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</si>
  <si>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</si>
  <si>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</si>
  <si>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</si>
  <si>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</si>
  <si>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</si>
  <si>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</si>
  <si>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</si>
  <si>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</si>
  <si>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</si>
  <si>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</si>
  <si>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</si>
  <si>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</si>
  <si>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</si>
  <si>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</si>
  <si>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</si>
  <si>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</si>
  <si>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</si>
  <si>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</si>
  <si>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</si>
  <si>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</si>
  <si>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</si>
  <si>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</si>
  <si>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</si>
  <si>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</si>
  <si>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</si>
  <si>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</si>
  <si>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</si>
  <si>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</si>
  <si>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</si>
  <si>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</si>
  <si>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</si>
  <si>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</si>
  <si>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</si>
  <si>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</si>
  <si>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</si>
  <si>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</si>
  <si>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</si>
  <si>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</si>
  <si>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</si>
  <si>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</si>
  <si>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</si>
  <si>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</si>
  <si>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</si>
  <si>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</si>
  <si>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</si>
  <si>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</si>
  <si>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</si>
  <si>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</si>
  <si>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</si>
  <si>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</si>
  <si>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</si>
  <si>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</si>
  <si>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</si>
  <si>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</si>
  <si>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</si>
  <si>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</si>
  <si>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</si>
  <si>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</si>
  <si>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</si>
  <si>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</si>
  <si>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</si>
  <si>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</si>
  <si>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</si>
  <si>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</si>
  <si>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</si>
  <si>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</si>
  <si>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</si>
  <si>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</si>
  <si>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</si>
  <si>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</si>
  <si>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</si>
  <si>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</si>
  <si>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</si>
  <si>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</si>
  <si>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</si>
  <si>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</si>
  <si>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</si>
  <si>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</si>
  <si>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</si>
  <si>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</si>
  <si>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</si>
  <si>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</si>
  <si>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</si>
  <si>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</si>
  <si>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</si>
  <si>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</si>
  <si>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</si>
  <si>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</si>
  <si>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</si>
  <si>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</si>
  <si>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</si>
  <si>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</si>
  <si>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</si>
  <si>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</si>
  <si>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</si>
  <si>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</si>
  <si>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</si>
  <si>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</si>
  <si>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</si>
  <si>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</si>
  <si>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</si>
  <si>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</si>
  <si>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</si>
  <si>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</si>
  <si>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</si>
  <si>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</si>
  <si>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</si>
  <si>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</si>
  <si>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</si>
  <si>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</si>
  <si>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</si>
  <si>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</si>
  <si>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</si>
  <si>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</si>
  <si>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</si>
  <si>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</si>
  <si>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</si>
  <si>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</si>
  <si>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</si>
  <si>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</si>
  <si>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</si>
  <si>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</si>
  <si>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</si>
  <si>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</si>
  <si>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</si>
  <si>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</si>
  <si>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</si>
  <si>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</si>
  <si>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</si>
  <si>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</si>
  <si>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</si>
  <si>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</si>
  <si>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</si>
  <si>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</si>
  <si>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</si>
  <si>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</si>
  <si>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</si>
  <si>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</si>
  <si>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</si>
  <si>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</si>
  <si>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</si>
  <si>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</si>
  <si>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</si>
  <si>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</si>
  <si>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</si>
  <si>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</si>
  <si>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</si>
  <si>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</si>
  <si>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</si>
  <si>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</si>
  <si>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</si>
  <si>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</si>
  <si>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</si>
  <si>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</si>
  <si>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</si>
  <si>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</si>
  <si>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</si>
  <si>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</si>
  <si>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</si>
  <si>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</si>
  <si>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</si>
  <si>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</si>
  <si>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</si>
  <si>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</si>
  <si>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</si>
  <si>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</si>
  <si>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</si>
  <si>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</si>
  <si>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</si>
  <si>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</si>
  <si>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</si>
  <si>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</si>
  <si>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</si>
  <si>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</si>
  <si>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</si>
  <si>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</si>
  <si>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</si>
  <si>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</si>
  <si>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</si>
  <si>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</si>
  <si>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</si>
  <si>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</si>
  <si>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</si>
  <si>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</si>
  <si>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</si>
  <si>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</si>
  <si>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</si>
  <si>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</si>
  <si>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</si>
  <si>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</si>
  <si>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</si>
  <si>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</si>
  <si>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</si>
  <si>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</si>
  <si>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</si>
  <si>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</si>
  <si>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</si>
  <si>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</si>
  <si>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</si>
  <si>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</si>
  <si>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</si>
  <si>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</si>
  <si>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</si>
  <si>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</si>
  <si>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</si>
  <si>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</si>
  <si>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</si>
  <si>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</si>
  <si>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</si>
  <si>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</si>
  <si>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</si>
  <si>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</si>
  <si>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</si>
  <si>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</si>
  <si>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</si>
  <si>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</si>
  <si>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</si>
  <si>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</si>
  <si>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</si>
  <si>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</si>
  <si>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</si>
  <si>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</si>
  <si>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</si>
  <si>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</si>
  <si>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</si>
  <si>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</si>
  <si>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</si>
  <si>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</si>
  <si>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</si>
  <si>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</si>
  <si>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</si>
  <si>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</si>
  <si>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</si>
  <si>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</si>
  <si>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</si>
  <si>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</si>
  <si>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</si>
  <si>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</si>
  <si>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</si>
  <si>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</si>
  <si>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</si>
  <si>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</si>
  <si>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</si>
  <si>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</si>
  <si>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</si>
  <si>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</si>
  <si>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</si>
  <si>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</si>
  <si>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</si>
  <si>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</si>
  <si>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</si>
  <si>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</si>
  <si>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</si>
  <si>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</si>
  <si>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</si>
  <si>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</si>
  <si>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</si>
  <si>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</si>
  <si>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</si>
  <si>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</si>
  <si>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</si>
  <si>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</si>
  <si>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</si>
  <si>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</si>
  <si>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</si>
  <si>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</si>
  <si>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</si>
  <si>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</si>
  <si>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</si>
  <si>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</si>
  <si>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</si>
  <si>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</si>
  <si>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</si>
  <si>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</si>
  <si>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</si>
  <si>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</si>
  <si>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</si>
  <si>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</si>
  <si>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</si>
  <si>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</si>
  <si>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</si>
  <si>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</si>
  <si>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</si>
  <si>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</si>
  <si>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</si>
  <si>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</si>
  <si>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</si>
  <si>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</si>
  <si>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</si>
  <si>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</si>
  <si>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</si>
  <si>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</si>
  <si>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</si>
  <si>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</si>
  <si>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</si>
  <si>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</si>
  <si>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</si>
  <si>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</si>
  <si>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</si>
  <si>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</si>
  <si>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</si>
  <si>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</si>
  <si>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</si>
  <si>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</si>
  <si>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</si>
  <si>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</si>
  <si>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</si>
  <si>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</si>
  <si>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</si>
  <si>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</si>
  <si>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</si>
  <si>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</si>
  <si>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</si>
  <si>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</si>
  <si>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</si>
  <si>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</si>
  <si>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</si>
  <si>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</si>
  <si>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</si>
  <si>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</si>
  <si>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</si>
  <si>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</si>
  <si>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</si>
  <si>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</si>
  <si>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</si>
  <si>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</si>
  <si>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</si>
  <si>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</si>
  <si>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</si>
  <si>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</si>
  <si>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</si>
  <si>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</si>
  <si>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</si>
  <si>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</si>
  <si>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</si>
  <si>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</si>
  <si>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</si>
  <si>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</si>
  <si>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</si>
  <si>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</si>
  <si>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</si>
  <si>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</si>
  <si>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</si>
  <si>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</si>
  <si>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</si>
  <si>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</si>
  <si>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</si>
  <si>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</si>
  <si>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</si>
  <si>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</si>
  <si>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</si>
  <si>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</si>
  <si>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</si>
  <si>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</si>
  <si>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</si>
  <si>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</si>
  <si>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</si>
  <si>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</si>
  <si>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</si>
  <si>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</si>
  <si>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</si>
  <si>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</si>
  <si>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</si>
  <si>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</si>
  <si>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</si>
  <si>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</si>
  <si>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</si>
  <si>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</si>
  <si>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</si>
  <si>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</si>
  <si>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</si>
  <si>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</si>
  <si>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</si>
  <si>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</si>
  <si>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</si>
  <si>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</si>
  <si>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</si>
  <si>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</si>
  <si>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</si>
  <si>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</si>
  <si>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</si>
  <si>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</si>
  <si>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</si>
  <si>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</si>
  <si>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</si>
  <si>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</si>
  <si>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</si>
  <si>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</si>
  <si>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</si>
  <si>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</si>
  <si>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</si>
  <si>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</si>
  <si>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</si>
  <si>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</si>
  <si>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</si>
  <si>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</si>
  <si>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</si>
  <si>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</si>
  <si>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</si>
  <si>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</si>
  <si>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</si>
  <si>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</si>
  <si>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</si>
  <si>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</si>
  <si>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</si>
  <si>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</si>
  <si>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</si>
  <si>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</si>
  <si>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</si>
  <si>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</si>
  <si>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</si>
  <si>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</si>
  <si>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</si>
  <si>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</si>
  <si>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</si>
  <si>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</si>
  <si>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</si>
  <si>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</si>
  <si>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</si>
  <si>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</si>
  <si>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</si>
  <si>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</si>
  <si>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</si>
  <si>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</si>
  <si>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</si>
  <si>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</si>
  <si>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</si>
  <si>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</si>
  <si>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</si>
  <si>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</si>
  <si>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</si>
  <si>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</si>
  <si>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</si>
  <si>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</si>
  <si>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</si>
  <si>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</si>
  <si>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</si>
  <si>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</si>
  <si>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</si>
  <si>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</si>
  <si>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</si>
  <si>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</si>
  <si>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</si>
  <si>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</si>
  <si>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</si>
  <si>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</si>
  <si>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</si>
  <si>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</si>
  <si>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</si>
  <si>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</si>
  <si>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</si>
  <si>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</si>
  <si>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</si>
  <si>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</si>
  <si>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</si>
  <si>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</si>
  <si>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</si>
  <si>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</si>
  <si>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</si>
  <si>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</si>
  <si>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</si>
  <si>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</si>
  <si>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</si>
  <si>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</si>
  <si>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</si>
  <si>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</si>
  <si>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</si>
  <si>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</si>
  <si>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</si>
  <si>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</si>
  <si>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</si>
  <si>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</si>
  <si>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</si>
  <si>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</si>
  <si>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</si>
  <si>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</si>
  <si>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</si>
  <si>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</si>
  <si>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</si>
  <si>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</si>
  <si>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</si>
  <si>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</si>
  <si>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</si>
  <si>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</si>
  <si>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</si>
  <si>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</si>
  <si>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</si>
  <si>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</si>
  <si>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</si>
  <si>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</si>
  <si>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</si>
  <si>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</si>
  <si>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</si>
  <si>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</si>
  <si>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</si>
  <si>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</si>
  <si>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</si>
  <si>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</si>
  <si>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</si>
  <si>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</si>
  <si>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</si>
  <si>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</si>
  <si>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</si>
  <si>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</si>
  <si>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</si>
  <si>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</si>
  <si>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</si>
  <si>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</si>
  <si>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</si>
  <si>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</si>
  <si>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</si>
  <si>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</si>
  <si>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</si>
  <si>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</si>
  <si>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</si>
  <si>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</si>
  <si>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</si>
  <si>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</si>
  <si>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</si>
  <si>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</si>
  <si>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</si>
  <si>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</si>
  <si>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</si>
  <si>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</si>
  <si>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</si>
  <si>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</si>
  <si>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</si>
  <si>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</si>
  <si>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</si>
  <si>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</si>
  <si>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</si>
  <si>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</si>
  <si>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</si>
  <si>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</si>
  <si>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</si>
  <si>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</si>
  <si>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</si>
  <si>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</si>
  <si>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</si>
  <si>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</si>
  <si>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</si>
  <si>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</si>
  <si>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</si>
  <si>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</si>
  <si>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</si>
  <si>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</si>
  <si>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</si>
  <si>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</si>
  <si>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</si>
  <si>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</si>
  <si>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</si>
  <si>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</si>
  <si>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</si>
  <si>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</si>
  <si>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</si>
  <si>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</si>
  <si>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</si>
  <si>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</si>
  <si>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</si>
  <si>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</si>
  <si>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</si>
  <si>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</si>
  <si>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</si>
  <si>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</si>
  <si>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</si>
  <si>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</si>
  <si>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</si>
  <si>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</si>
  <si>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</si>
  <si>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</si>
  <si>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</si>
  <si>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</si>
  <si>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</si>
  <si>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</si>
  <si>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</si>
  <si>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</si>
  <si>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</si>
  <si>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</si>
  <si>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</si>
  <si>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</si>
  <si>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</si>
  <si>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</si>
  <si>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</si>
  <si>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</si>
  <si>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</si>
  <si>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</si>
  <si>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</si>
  <si>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</si>
  <si>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</si>
  <si>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</si>
  <si>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</si>
  <si>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</si>
  <si>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</si>
  <si>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</si>
  <si>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</si>
  <si>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</si>
  <si>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</si>
  <si>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</si>
  <si>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</si>
  <si>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</si>
  <si>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</si>
  <si>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</si>
  <si>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</si>
  <si>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</si>
  <si>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</si>
  <si>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</si>
  <si>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</si>
  <si>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</si>
  <si>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</si>
  <si>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</si>
  <si>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</si>
  <si>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</si>
  <si>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</si>
  <si>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</si>
  <si>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</si>
  <si>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</si>
  <si>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</si>
  <si>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</si>
  <si>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</si>
  <si>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</si>
  <si>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</si>
  <si>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</si>
  <si>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</si>
  <si>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</si>
  <si>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</si>
  <si>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</si>
  <si>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</si>
  <si>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</si>
  <si>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</si>
  <si>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</si>
  <si>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</si>
  <si>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</si>
  <si>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</si>
  <si>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</si>
  <si>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</si>
  <si>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</si>
  <si>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</si>
  <si>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</si>
  <si>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</si>
  <si>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</si>
  <si>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</si>
  <si>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</si>
  <si>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</si>
  <si>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</si>
  <si>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</si>
  <si>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</si>
  <si>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</si>
  <si>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</si>
  <si>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</si>
  <si>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</si>
  <si>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</si>
  <si>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</si>
  <si>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</si>
  <si>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</si>
  <si>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</si>
  <si>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</si>
  <si>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</si>
  <si>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</si>
  <si>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</si>
  <si>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</si>
  <si>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</si>
  <si>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</si>
  <si>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</si>
  <si>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</si>
  <si>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</si>
  <si>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</si>
  <si>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</si>
  <si>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</si>
  <si>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</si>
  <si>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</si>
  <si>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</si>
  <si>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</si>
  <si>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</si>
  <si>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</si>
  <si>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</si>
  <si>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</si>
  <si>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</si>
  <si>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</si>
  <si>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</si>
  <si>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</si>
  <si>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</si>
  <si>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</si>
  <si>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</si>
  <si>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</si>
  <si>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</si>
  <si>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</si>
  <si>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</si>
  <si>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</si>
  <si>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</si>
  <si>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</si>
  <si>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</si>
  <si>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</si>
  <si>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</si>
  <si>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</si>
  <si>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</si>
  <si>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</si>
  <si>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</si>
  <si>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</si>
  <si>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</si>
  <si>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</si>
  <si>
    <t>MI EMPRESA</t>
  </si>
  <si>
    <t>Domicilio de MI EMPRESA</t>
  </si>
  <si>
    <t>Colonia de MI EMPRESA</t>
  </si>
  <si>
    <t>Ciudad de México</t>
  </si>
  <si>
    <t>XAXX010101000</t>
  </si>
  <si>
    <t>55-234-56-78</t>
  </si>
  <si>
    <t>micorreo@miempresa.com.mx</t>
  </si>
  <si>
    <t>ENCARGADO CORRESPONDIENTE</t>
  </si>
  <si>
    <t>Nombre del vendedor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</si>
</sst>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7">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cellStyleXfs>
  <cellXfs count="203">
    <xf numFmtId="0" fontId="0" fillId="0" borderId="0" xfId="0"/>
    <xf numFmtId="0" fontId="2" fillId="0" borderId="0" xfId="0" applyFont="1" applyAlignment="1">
      <alignment horizontal="center" vertical="top"/>
    </xf>
    <xf numFmtId="0" fontId="0" fillId="2" borderId="1" xfId="0"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Alignment="1">
      <alignment vertical="top"/>
    </xf>
    <xf numFmtId="166" fontId="3" fillId="2" borderId="1" xfId="0" applyNumberFormat="1" applyFont="1" applyFill="1" applyBorder="1" applyAlignment="1">
      <alignment vertical="top" wrapText="1"/>
    </xf>
    <xf numFmtId="0" fontId="4" fillId="0" borderId="8" xfId="0" applyFont="1" applyBorder="1" applyAlignment="1">
      <alignment horizontal="centerContinuous"/>
    </xf>
    <xf numFmtId="49" fontId="3" fillId="2" borderId="1" xfId="0" applyNumberFormat="1" applyFont="1" applyFill="1" applyBorder="1" applyAlignment="1">
      <alignment vertical="top" wrapText="1"/>
    </xf>
    <xf numFmtId="0" fontId="4" fillId="0" borderId="9" xfId="0" applyFont="1" applyBorder="1" applyAlignment="1">
      <alignment horizontal="centerContinuous"/>
    </xf>
    <xf numFmtId="0" fontId="4" fillId="0" borderId="10" xfId="0" applyFont="1" applyBorder="1" applyAlignment="1">
      <alignment horizontal="centerContinuous"/>
    </xf>
    <xf numFmtId="0" fontId="3" fillId="3" borderId="11" xfId="0" applyFont="1" applyFill="1" applyBorder="1" applyAlignment="1">
      <alignment horizontal="center" vertical="top" wrapText="1"/>
    </xf>
    <xf numFmtId="0" fontId="4" fillId="0" borderId="12" xfId="0" applyFont="1" applyBorder="1"/>
    <xf numFmtId="0" fontId="4" fillId="0" borderId="0" xfId="0" applyFont="1" applyAlignment="1">
      <alignment horizontal="centerContinuous"/>
    </xf>
    <xf numFmtId="0" fontId="4" fillId="0" borderId="13" xfId="0" applyFont="1" applyBorder="1" applyAlignment="1">
      <alignment horizontal="centerContinuous"/>
    </xf>
    <xf numFmtId="164" fontId="2" fillId="0" borderId="10" xfId="0" applyNumberFormat="1" applyFont="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Font="1" applyBorder="1" applyAlignment="1">
      <alignment horizontal="center"/>
    </xf>
    <xf numFmtId="0" fontId="4" fillId="0" borderId="15" xfId="0" applyFont="1" applyBorder="1" applyAlignment="1">
      <alignment horizontal="center" vertical="center"/>
    </xf>
    <xf numFmtId="0" fontId="4" fillId="0" borderId="17" xfId="0" applyFont="1" applyBorder="1" applyAlignment="1">
      <alignment horizontal="center"/>
    </xf>
    <xf numFmtId="165" fontId="2" fillId="0" borderId="0" xfId="0" applyNumberFormat="1" applyFont="1"/>
    <xf numFmtId="0" fontId="0" fillId="0" borderId="18" xfId="0" applyBorder="1"/>
    <xf numFmtId="164" fontId="4" fillId="0" borderId="0" xfId="0" applyNumberFormat="1" applyFont="1"/>
    <xf numFmtId="0" fontId="4" fillId="0" borderId="10" xfId="0" applyFont="1" applyBorder="1" applyAlignment="1">
      <alignment horizontal="right"/>
    </xf>
    <xf numFmtId="164" fontId="5" fillId="0" borderId="19" xfId="0" applyNumberFormat="1" applyFont="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Border="1"/>
    <xf numFmtId="164" fontId="2" fillId="0" borderId="20" xfId="0" applyNumberFormat="1" applyFont="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4" fillId="0" borderId="21" xfId="0" applyFont="1" applyBorder="1" applyAlignment="1">
      <alignment horizontal="centerContinuous"/>
    </xf>
    <xf numFmtId="0" fontId="4" fillId="0" borderId="8" xfId="0" applyFont="1" applyBorder="1"/>
    <xf numFmtId="0" fontId="4" fillId="0" borderId="10" xfId="0" applyFont="1" applyBorder="1"/>
    <xf numFmtId="0" fontId="4" fillId="0" borderId="0" xfId="0" applyFont="1" applyAlignment="1">
      <alignment horizontal="justify" vertical="top"/>
    </xf>
    <xf numFmtId="165" fontId="4" fillId="0" borderId="0" xfId="0" applyNumberFormat="1" applyFont="1" applyAlignment="1">
      <alignment horizontal="right" vertical="top"/>
    </xf>
    <xf numFmtId="0" fontId="4" fillId="0" borderId="0" xfId="0" applyFont="1" applyAlignment="1">
      <alignment horizontal="center"/>
    </xf>
    <xf numFmtId="0" fontId="4" fillId="0" borderId="22" xfId="0" applyFont="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Font="1" applyBorder="1" applyAlignment="1">
      <alignment horizontal="center"/>
    </xf>
    <xf numFmtId="0" fontId="0" fillId="2" borderId="1" xfId="0" applyFill="1" applyBorder="1" applyAlignment="1">
      <alignment horizontal="left" vertical="top"/>
    </xf>
    <xf numFmtId="0" fontId="4" fillId="0" borderId="24" xfId="0" applyFont="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Font="1"/>
    <xf numFmtId="0" fontId="2" fillId="0" borderId="12" xfId="0" applyFont="1" applyBorder="1" applyAlignment="1">
      <alignment horizontal="center" vertical="top"/>
    </xf>
    <xf numFmtId="0" fontId="3" fillId="2" borderId="25" xfId="0" applyFont="1" applyFill="1" applyBorder="1" applyAlignment="1">
      <alignment vertical="top" wrapText="1"/>
    </xf>
    <xf numFmtId="0" fontId="2" fillId="0" borderId="26" xfId="0" applyFont="1" applyBorder="1" applyAlignment="1">
      <alignment horizontal="center" vertical="top"/>
    </xf>
    <xf numFmtId="0" fontId="0" fillId="2" borderId="7" xfId="0" applyFill="1" applyBorder="1" applyAlignment="1">
      <alignment vertical="top"/>
    </xf>
    <xf numFmtId="15" fontId="4" fillId="0" borderId="0" xfId="0" applyNumberFormat="1" applyFont="1" applyAlignment="1">
      <alignment horizontal="centerContinuous"/>
    </xf>
    <xf numFmtId="0" fontId="0" fillId="2" borderId="25" xfId="0"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Font="1" applyBorder="1"/>
    <xf numFmtId="0" fontId="4" fillId="0" borderId="0" xfId="0" applyFont="1" applyAlignment="1">
      <alignment vertical="center"/>
    </xf>
    <xf numFmtId="0" fontId="3" fillId="0" borderId="0" xfId="0" applyFont="1" applyAlignment="1">
      <alignment horizontal="centerContinuous"/>
    </xf>
    <xf numFmtId="0" fontId="2" fillId="0" borderId="20" xfId="0" applyFont="1" applyBorder="1" applyAlignment="1">
      <alignment horizontal="centerContinuous"/>
    </xf>
    <xf numFmtId="0" fontId="4" fillId="0" borderId="27" xfId="0" applyFont="1" applyBorder="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Font="1"/>
    <xf numFmtId="164" fontId="5" fillId="0" borderId="8" xfId="0" applyNumberFormat="1" applyFont="1" applyBorder="1" applyAlignment="1">
      <alignment horizontal="centerContinuous"/>
    </xf>
    <xf numFmtId="0" fontId="4" fillId="0" borderId="28" xfId="0" applyFont="1" applyBorder="1" applyAlignment="1">
      <alignment horizontal="right"/>
    </xf>
    <xf numFmtId="0" fontId="3" fillId="4" borderId="1" xfId="0" applyFont="1" applyFill="1" applyBorder="1" applyAlignment="1">
      <alignment vertical="top" wrapText="1"/>
    </xf>
    <xf numFmtId="168" fontId="4" fillId="0" borderId="0" xfId="0" applyNumberFormat="1" applyFont="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Border="1"/>
    <xf numFmtId="15" fontId="4" fillId="0" borderId="0" xfId="0" applyNumberFormat="1" applyFont="1" applyAlignment="1">
      <alignment horizontal="left"/>
    </xf>
    <xf numFmtId="0" fontId="4" fillId="0" borderId="29" xfId="0" applyFont="1" applyBorder="1" applyAlignment="1">
      <alignment horizontal="center"/>
    </xf>
    <xf numFmtId="0" fontId="3" fillId="0" borderId="0" xfId="0" applyFont="1" applyAlignment="1">
      <alignment horizontal="center"/>
    </xf>
    <xf numFmtId="164" fontId="5" fillId="0" borderId="13" xfId="0" applyNumberFormat="1" applyFont="1" applyBorder="1" applyAlignment="1">
      <alignment horizontal="centerContinuous"/>
    </xf>
    <xf numFmtId="0" fontId="4" fillId="0" borderId="18" xfId="0" applyFont="1" applyBorder="1" applyAlignment="1">
      <alignment horizontal="center" vertical="top"/>
    </xf>
    <xf numFmtId="0" fontId="2" fillId="0" borderId="0" xfId="0" applyFont="1" applyAlignment="1">
      <alignment horizontal="left"/>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Font="1" applyBorder="1" applyAlignment="1">
      <alignment horizontal="center" vertical="top"/>
    </xf>
    <xf numFmtId="0" fontId="4" fillId="0" borderId="7" xfId="0" applyFont="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Font="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4" fillId="0" borderId="32" xfId="0" applyFont="1" applyBorder="1" applyAlignment="1">
      <alignment horizontal="centerContinuous"/>
    </xf>
    <xf numFmtId="0" fontId="3" fillId="2" borderId="1" xfId="0" applyFont="1" applyFill="1" applyBorder="1" applyAlignment="1">
      <alignment vertical="top" wrapText="1"/>
    </xf>
    <xf numFmtId="0" fontId="0" fillId="0" borderId="20" xfId="0" applyBorder="1"/>
    <xf numFmtId="0" fontId="3" fillId="2" borderId="1" xfId="2" applyFont="1" applyFill="1" applyBorder="1" applyAlignment="1">
      <alignment vertical="top"/>
    </xf>
    <xf numFmtId="0" fontId="0" fillId="0" borderId="0" xfId="0" applyAlignment="1">
      <alignment vertical="top" wrapText="1"/>
    </xf>
    <xf numFmtId="10" fontId="3" fillId="2" borderId="1" xfId="0" applyNumberFormat="1" applyFont="1" applyFill="1" applyBorder="1" applyAlignment="1">
      <alignment vertical="top" wrapText="1"/>
    </xf>
    <xf numFmtId="0" fontId="4" fillId="0" borderId="19" xfId="0" applyFont="1" applyBorder="1"/>
    <xf numFmtId="0" fontId="4" fillId="0" borderId="12" xfId="0" applyFont="1" applyBorder="1" applyAlignment="1">
      <alignment horizontal="right"/>
    </xf>
    <xf numFmtId="0" fontId="2" fillId="0" borderId="28" xfId="0" applyFont="1" applyBorder="1" applyAlignment="1">
      <alignment horizontal="center" vertical="top"/>
    </xf>
    <xf numFmtId="164" fontId="2" fillId="0" borderId="0" xfId="0" applyNumberFormat="1" applyFont="1" applyAlignment="1">
      <alignment horizontal="centerContinuous"/>
    </xf>
    <xf numFmtId="0" fontId="2" fillId="0" borderId="0" xfId="0" applyFont="1" applyAlignment="1">
      <alignment horizontal="centerContinuous"/>
    </xf>
    <xf numFmtId="0" fontId="0" fillId="0" borderId="10" xfId="0" applyBorder="1"/>
    <xf numFmtId="0" fontId="4" fillId="0" borderId="0" xfId="0" applyFont="1" applyAlignment="1">
      <alignment horizontal="right"/>
    </xf>
    <xf numFmtId="166" fontId="4" fillId="0" borderId="0" xfId="0" applyNumberFormat="1" applyFont="1" applyAlignment="1">
      <alignment horizontal="center"/>
    </xf>
    <xf numFmtId="15" fontId="4" fillId="0" borderId="0" xfId="0" applyNumberFormat="1" applyFont="1" applyAlignment="1">
      <alignment horizontal="center"/>
    </xf>
    <xf numFmtId="0" fontId="10" fillId="0" borderId="0" xfId="3" applyFont="1" applyAlignment="1">
      <alignment horizontal="centerContinuous" vertical="center"/>
    </xf>
    <xf numFmtId="0" fontId="11" fillId="0" borderId="0" xfId="3" applyFont="1"/>
    <xf numFmtId="0" fontId="11" fillId="0" borderId="0" xfId="3" applyFont="1" applyAlignment="1">
      <alignment horizontal="center"/>
    </xf>
    <xf numFmtId="0" fontId="12" fillId="0" borderId="0" xfId="3" applyFont="1"/>
    <xf numFmtId="0" fontId="9" fillId="0" borderId="0" xfId="3"/>
    <xf numFmtId="0" fontId="13" fillId="0" borderId="0" xfId="3" applyFont="1" applyAlignment="1">
      <alignment horizontal="centerContinuous" vertical="center"/>
    </xf>
    <xf numFmtId="0" fontId="14" fillId="0" borderId="0" xfId="3" applyFont="1" applyAlignment="1">
      <alignment horizontal="centerContinuous" vertical="center"/>
    </xf>
    <xf numFmtId="0" fontId="9" fillId="0" borderId="0" xfId="3" applyAlignment="1">
      <alignment horizontal="centerContinuous" vertical="center"/>
    </xf>
    <xf numFmtId="0" fontId="12" fillId="0" borderId="0" xfId="3" applyFont="1" applyAlignment="1">
      <alignment horizontal="right" vertical="center"/>
    </xf>
    <xf numFmtId="0" fontId="12" fillId="0" borderId="0" xfId="3" applyFont="1" applyAlignment="1">
      <alignment horizontal="left"/>
    </xf>
    <xf numFmtId="0" fontId="9" fillId="0" borderId="8" xfId="3" applyBorder="1"/>
    <xf numFmtId="0" fontId="15" fillId="0" borderId="19" xfId="3" applyFont="1" applyBorder="1" applyAlignment="1">
      <alignment horizontal="center" vertical="center"/>
    </xf>
    <xf numFmtId="0" fontId="16" fillId="0" borderId="19" xfId="3" applyFont="1" applyBorder="1" applyAlignment="1">
      <alignment horizontal="center" vertical="center"/>
    </xf>
    <xf numFmtId="0" fontId="12" fillId="0" borderId="8" xfId="3" applyFont="1" applyBorder="1"/>
    <xf numFmtId="0" fontId="11" fillId="0" borderId="19" xfId="3" applyFont="1" applyBorder="1" applyAlignment="1">
      <alignment horizontal="right" vertical="center"/>
    </xf>
    <xf numFmtId="0" fontId="9" fillId="0" borderId="33" xfId="3" applyBorder="1" applyAlignment="1">
      <alignment vertical="center"/>
    </xf>
    <xf numFmtId="0" fontId="9" fillId="0" borderId="33" xfId="3" applyBorder="1"/>
    <xf numFmtId="0" fontId="12" fillId="0" borderId="33" xfId="3" applyFont="1" applyBorder="1" applyAlignment="1">
      <alignment horizontal="center"/>
    </xf>
    <xf numFmtId="0" fontId="9" fillId="0" borderId="10" xfId="3" applyBorder="1"/>
    <xf numFmtId="0" fontId="9" fillId="0" borderId="0" xfId="3" applyAlignment="1">
      <alignment horizontal="left" vertical="center"/>
    </xf>
    <xf numFmtId="0" fontId="12" fillId="0" borderId="10" xfId="3" applyFont="1" applyBorder="1"/>
    <xf numFmtId="0" fontId="9" fillId="0" borderId="35" xfId="3" applyBorder="1"/>
    <xf numFmtId="0" fontId="12" fillId="0" borderId="35" xfId="3" applyFont="1" applyBorder="1" applyAlignment="1">
      <alignment horizontal="center"/>
    </xf>
    <xf numFmtId="0" fontId="11" fillId="0" borderId="0" xfId="3" applyFont="1" applyAlignment="1">
      <alignment horizontal="right"/>
    </xf>
    <xf numFmtId="0" fontId="18" fillId="0" borderId="0" xfId="3" applyFont="1" applyAlignment="1">
      <alignment horizontal="center"/>
    </xf>
    <xf numFmtId="15" fontId="17" fillId="0" borderId="35" xfId="3" applyNumberFormat="1" applyFont="1" applyBorder="1" applyAlignment="1">
      <alignment horizontal="left"/>
    </xf>
    <xf numFmtId="0" fontId="19" fillId="5" borderId="35" xfId="3" applyFont="1" applyFill="1" applyBorder="1" applyAlignment="1">
      <alignment horizontal="center"/>
    </xf>
    <xf numFmtId="169" fontId="11" fillId="0" borderId="0" xfId="3" applyNumberFormat="1" applyFont="1" applyAlignment="1">
      <alignment horizontal="center"/>
    </xf>
    <xf numFmtId="0" fontId="11" fillId="0" borderId="10" xfId="3" applyFont="1" applyBorder="1" applyAlignment="1">
      <alignment horizontal="right"/>
    </xf>
    <xf numFmtId="15" fontId="18" fillId="0" borderId="20" xfId="3" applyNumberFormat="1" applyFont="1" applyBorder="1" applyAlignment="1">
      <alignment horizontal="center"/>
    </xf>
    <xf numFmtId="0" fontId="11" fillId="0" borderId="35" xfId="3" applyFont="1" applyBorder="1"/>
    <xf numFmtId="0" fontId="11" fillId="5" borderId="37" xfId="3" applyFont="1" applyFill="1" applyBorder="1" applyAlignment="1">
      <alignment horizontal="center"/>
    </xf>
    <xf numFmtId="15" fontId="11" fillId="0" borderId="37" xfId="3" applyNumberFormat="1" applyFont="1" applyBorder="1"/>
    <xf numFmtId="0" fontId="12" fillId="0" borderId="37" xfId="3" applyFont="1" applyBorder="1" applyAlignment="1">
      <alignment horizontal="center"/>
    </xf>
    <xf numFmtId="15" fontId="17" fillId="0" borderId="20" xfId="3" applyNumberFormat="1" applyFont="1" applyBorder="1" applyAlignment="1">
      <alignment horizontal="center"/>
    </xf>
    <xf numFmtId="170" fontId="17" fillId="0" borderId="35" xfId="3" applyNumberFormat="1" applyFont="1" applyBorder="1" applyAlignment="1">
      <alignment horizontal="centerContinuous"/>
    </xf>
    <xf numFmtId="15" fontId="17" fillId="0" borderId="35" xfId="3" applyNumberFormat="1" applyFont="1" applyBorder="1" applyAlignment="1">
      <alignment horizontal="centerContinuous"/>
    </xf>
    <xf numFmtId="0" fontId="17" fillId="5" borderId="35" xfId="3" applyFont="1" applyFill="1" applyBorder="1" applyAlignment="1">
      <alignment horizontal="center"/>
    </xf>
    <xf numFmtId="15" fontId="22" fillId="0" borderId="0" xfId="3" applyNumberFormat="1" applyFont="1" applyAlignment="1">
      <alignment horizontal="center"/>
    </xf>
    <xf numFmtId="0" fontId="11" fillId="0" borderId="28" xfId="3" applyFont="1" applyBorder="1"/>
    <xf numFmtId="0" fontId="11" fillId="0" borderId="12" xfId="3" applyFont="1" applyBorder="1"/>
    <xf numFmtId="0" fontId="12" fillId="0" borderId="28" xfId="3" applyFont="1" applyBorder="1"/>
    <xf numFmtId="0" fontId="21" fillId="0" borderId="12" xfId="3" applyFont="1" applyBorder="1" applyAlignment="1">
      <alignment horizontal="right"/>
    </xf>
    <xf numFmtId="170" fontId="17" fillId="0" borderId="39" xfId="3" applyNumberFormat="1" applyFont="1" applyBorder="1" applyAlignment="1">
      <alignment horizontal="centerContinuous"/>
    </xf>
    <xf numFmtId="15" fontId="17" fillId="0" borderId="39" xfId="3" applyNumberFormat="1" applyFont="1" applyBorder="1" applyAlignment="1">
      <alignment horizontal="centerContinuous"/>
    </xf>
    <xf numFmtId="0" fontId="17" fillId="5" borderId="39" xfId="3" applyFont="1" applyFill="1" applyBorder="1" applyAlignment="1">
      <alignment horizontal="center"/>
    </xf>
    <xf numFmtId="170" fontId="17" fillId="0" borderId="39" xfId="3" applyNumberFormat="1" applyFont="1" applyBorder="1" applyAlignment="1">
      <alignment horizontal="center"/>
    </xf>
    <xf numFmtId="0" fontId="17" fillId="0" borderId="8" xfId="3" applyFont="1" applyBorder="1"/>
    <xf numFmtId="0" fontId="17" fillId="0" borderId="41" xfId="3" applyFont="1" applyBorder="1"/>
    <xf numFmtId="0" fontId="17" fillId="0" borderId="42" xfId="3" applyFont="1" applyBorder="1"/>
    <xf numFmtId="0" fontId="17" fillId="0" borderId="45" xfId="3" applyFont="1" applyBorder="1" applyAlignment="1">
      <alignment horizontal="center" vertical="center"/>
    </xf>
    <xf numFmtId="0" fontId="17" fillId="0" borderId="30" xfId="3" applyFont="1" applyBorder="1" applyAlignment="1">
      <alignment horizontal="center" vertical="center"/>
    </xf>
    <xf numFmtId="0" fontId="17" fillId="0" borderId="0" xfId="3" applyFont="1" applyAlignment="1">
      <alignment horizontal="center" vertical="center"/>
    </xf>
    <xf numFmtId="0" fontId="11" fillId="0" borderId="0" xfId="3" applyFont="1" applyAlignment="1">
      <alignment horizontal="center" vertical="center"/>
    </xf>
    <xf numFmtId="0" fontId="17" fillId="0" borderId="0" xfId="3" applyFont="1" applyAlignment="1">
      <alignment horizontal="center"/>
    </xf>
    <xf numFmtId="0" fontId="17" fillId="0" borderId="41" xfId="3" applyFont="1" applyBorder="1" applyAlignment="1">
      <alignment horizontal="centerContinuous"/>
    </xf>
    <xf numFmtId="0" fontId="17" fillId="0" borderId="46" xfId="3" applyFont="1" applyBorder="1" applyAlignment="1">
      <alignment horizontal="center" vertical="center"/>
    </xf>
    <xf numFmtId="0" fontId="23" fillId="0" borderId="0" xfId="3" applyFont="1"/>
    <xf numFmtId="0" fontId="17" fillId="0" borderId="0" xfId="3" applyFont="1"/>
    <xf numFmtId="0" fontId="17" fillId="0" borderId="42" xfId="3" applyFont="1" applyBorder="1" applyAlignment="1">
      <alignment horizontal="center" vertical="center"/>
    </xf>
    <xf numFmtId="0" fontId="11" fillId="0" borderId="43" xfId="4" applyFont="1" applyBorder="1" applyAlignment="1">
      <alignment horizontal="centerContinuous"/>
    </xf>
    <xf numFmtId="0" fontId="11" fillId="0" borderId="44" xfId="4" applyFont="1" applyBorder="1" applyAlignment="1">
      <alignment horizontal="centerContinuous"/>
    </xf>
    <xf numFmtId="0" fontId="11" fillId="0" borderId="23" xfId="4" applyFont="1" applyBorder="1" applyAlignment="1">
      <alignment horizontal="center" vertical="center"/>
    </xf>
    <xf numFmtId="0" fontId="17" fillId="0" borderId="0" xfId="3" applyFont="1" applyAlignment="1">
      <alignment horizontal="centerContinuous"/>
    </xf>
    <xf numFmtId="0" fontId="24" fillId="0" borderId="0" xfId="3" applyFont="1" applyAlignment="1">
      <alignment horizontal="center"/>
    </xf>
    <xf numFmtId="0" fontId="24" fillId="0" borderId="0" xfId="3" applyFont="1" applyAlignment="1">
      <alignment horizontal="centerContinuous"/>
    </xf>
    <xf numFmtId="0" fontId="23" fillId="0" borderId="0" xfId="3" applyFont="1" applyAlignment="1">
      <alignment horizontal="right"/>
    </xf>
    <xf numFmtId="0" fontId="19" fillId="0" borderId="42" xfId="0" applyFont="1" applyBorder="1" applyAlignment="1">
      <alignment vertical="center"/>
    </xf>
    <xf numFmtId="165" fontId="2" fillId="0" borderId="0" xfId="0" applyNumberFormat="1" applyFont="1" applyAlignment="1">
      <alignment horizontal="right" vertical="top"/>
    </xf>
    <xf numFmtId="0" fontId="26" fillId="0" borderId="0" xfId="5"/>
    <xf numFmtId="0" fontId="11" fillId="0" borderId="0" xfId="5" applyFont="1"/>
    <xf numFmtId="0" fontId="19" fillId="0" borderId="0" xfId="5" applyFont="1" applyAlignment="1">
      <alignment horizontal="right"/>
    </xf>
    <xf numFmtId="0" fontId="12" fillId="0" borderId="34" xfId="3" applyFont="1" applyBorder="1"/>
    <xf numFmtId="0" fontId="11" fillId="0" borderId="0" xfId="3" applyFont="1" applyAlignment="1">
      <alignment horizontal="right" vertical="center"/>
    </xf>
    <xf numFmtId="0" fontId="12" fillId="0" borderId="36" xfId="3" applyFont="1" applyBorder="1"/>
    <xf numFmtId="0" fontId="20" fillId="0" borderId="0" xfId="3" applyFont="1" applyAlignment="1">
      <alignment horizontal="right"/>
    </xf>
    <xf numFmtId="0" fontId="12" fillId="0" borderId="38" xfId="3" applyFont="1" applyBorder="1"/>
    <xf numFmtId="0" fontId="21" fillId="0" borderId="0" xfId="3" applyFont="1" applyAlignment="1">
      <alignment horizontal="right"/>
    </xf>
    <xf numFmtId="0" fontId="12" fillId="0" borderId="40" xfId="3" applyFont="1" applyBorder="1"/>
    <xf numFmtId="0" fontId="11" fillId="0" borderId="33" xfId="3" applyFont="1" applyBorder="1" applyAlignment="1">
      <alignment horizontal="left" vertical="center"/>
    </xf>
    <xf numFmtId="170" fontId="11" fillId="0" borderId="35" xfId="3" applyNumberFormat="1" applyFont="1" applyBorder="1" applyAlignment="1">
      <alignment horizontal="centerContinuous"/>
    </xf>
    <xf numFmtId="0" fontId="19" fillId="0" borderId="0" xfId="5" applyFont="1" applyAlignment="1">
      <alignment horizontal="left"/>
    </xf>
    <xf numFmtId="0" fontId="2" fillId="0" borderId="10" xfId="0" applyFont="1" applyBorder="1" applyAlignment="1">
      <alignment horizontal="center"/>
    </xf>
    <xf numFmtId="0" fontId="2" fillId="0" borderId="0" xfId="0" applyFont="1" applyAlignment="1">
      <alignment horizontal="center"/>
    </xf>
    <xf numFmtId="0" fontId="2" fillId="0" borderId="20" xfId="0" applyFont="1" applyBorder="1" applyAlignment="1">
      <alignment horizontal="center"/>
    </xf>
    <xf numFmtId="0" fontId="4" fillId="0" borderId="0" xfId="0" applyFont="1" applyAlignment="1">
      <alignment horizontal="justify" vertical="top"/>
    </xf>
    <xf numFmtId="170" fontId="11" fillId="0" borderId="35" xfId="3" applyNumberFormat="1" applyFont="1" applyBorder="1" applyAlignment="1">
      <alignment horizontal="center"/>
    </xf>
    <xf numFmtId="170" fontId="17" fillId="0" borderId="36" xfId="3" applyNumberFormat="1" applyFont="1" applyBorder="1" applyAlignment="1">
      <alignment horizontal="center"/>
    </xf>
    <xf numFmtId="170" fontId="17" fillId="0" borderId="35" xfId="3" applyNumberFormat="1" applyFont="1" applyBorder="1" applyAlignment="1">
      <alignment horizontal="center"/>
    </xf>
    <xf numFmtId="0" fontId="17" fillId="0" borderId="37" xfId="3" applyFont="1" applyBorder="1" applyAlignment="1">
      <alignment horizontal="justify" vertical="top" wrapText="1"/>
    </xf>
    <xf numFmtId="0" fontId="17" fillId="0" borderId="38" xfId="3" applyFont="1" applyBorder="1" applyAlignment="1">
      <alignment horizontal="justify" vertical="top" wrapText="1"/>
    </xf>
    <xf numFmtId="0" fontId="17" fillId="0" borderId="0" xfId="3" applyFont="1" applyAlignment="1">
      <alignment horizontal="justify" vertical="top" wrapText="1"/>
    </xf>
    <xf numFmtId="0" fontId="17" fillId="0" borderId="20" xfId="3" applyFont="1" applyBorder="1" applyAlignment="1">
      <alignment horizontal="justify" vertical="top" wrapText="1"/>
    </xf>
    <xf numFmtId="0" fontId="17" fillId="0" borderId="47" xfId="3" applyFont="1" applyBorder="1" applyAlignment="1">
      <alignment horizontal="justify" vertical="top" wrapText="1"/>
    </xf>
    <xf numFmtId="0" fontId="17" fillId="0" borderId="48" xfId="3" applyFont="1" applyBorder="1" applyAlignment="1">
      <alignment horizontal="justify" vertical="top" wrapText="1"/>
    </xf>
  </cellXfs>
  <cellStyles count="7">
    <cellStyle name="Hipervínculo" xfId="1" builtinId="8"/>
    <cellStyle name="Normal" xfId="0" builtinId="0"/>
    <cellStyle name="Normal 2" xfId="2" xr:uid="{00000000-0005-0000-0000-000002000000}"/>
    <cellStyle name="Normal 2 2" xfId="6" xr:uid="{00000000-0005-0000-0000-000003000000}"/>
    <cellStyle name="Normal 3" xfId="3" xr:uid="{00000000-0005-0000-0000-000004000000}"/>
    <cellStyle name="Normal 4" xfId="4" xr:uid="{00000000-0005-0000-0000-000005000000}"/>
    <cellStyle name="Normal 5" xfId="5"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70"/>
  <sheetViews>
    <sheetView showGridLines="0" showZeros="0" tabSelected="1" workbookViewId="0">
      <selection activeCell="D17" sqref="D17"/>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2" t="s">
        <v>673</v>
      </c>
      <c r="C1" s="60" t="s">
        <v>890</v>
      </c>
    </row>
    <row r="2" spans="1:3" ht="12.75" customHeight="1" x14ac:dyDescent="0.2">
      <c r="A2" s="56" t="s">
        <v>263</v>
      </c>
      <c r="B2" s="56"/>
      <c r="C2" s="73"/>
    </row>
    <row r="3" spans="1:3" ht="12.75" customHeight="1" x14ac:dyDescent="0.2">
      <c r="A3" s="53"/>
      <c r="B3" s="53"/>
      <c r="C3" s="53"/>
    </row>
    <row r="4" spans="1:3" ht="12.75" customHeight="1" x14ac:dyDescent="0.2">
      <c r="A4" s="4" t="s">
        <v>359</v>
      </c>
      <c r="B4" s="82" t="s">
        <v>471</v>
      </c>
      <c r="C4" s="11" t="s">
        <v>881</v>
      </c>
    </row>
    <row r="5" spans="1:3" ht="12.75" customHeight="1" x14ac:dyDescent="0.2">
      <c r="A5" s="90" t="s">
        <v>545</v>
      </c>
      <c r="B5" s="40"/>
      <c r="C5" s="67"/>
    </row>
    <row r="6" spans="1:3" ht="12.75" customHeight="1" x14ac:dyDescent="0.2">
      <c r="A6" s="51" t="s">
        <v>768</v>
      </c>
      <c r="B6" s="51" t="s">
        <v>716</v>
      </c>
      <c r="C6" s="47" t="s">
        <v>1124</v>
      </c>
    </row>
    <row r="7" spans="1:3" ht="12.75" customHeight="1" x14ac:dyDescent="0.2">
      <c r="A7" s="2" t="s">
        <v>1071</v>
      </c>
      <c r="B7" s="2" t="s">
        <v>782</v>
      </c>
      <c r="C7" s="94" t="s">
        <v>1125</v>
      </c>
    </row>
    <row r="8" spans="1:3" ht="12.75" customHeight="1" x14ac:dyDescent="0.2">
      <c r="A8" s="2" t="s">
        <v>794</v>
      </c>
      <c r="B8" s="2" t="s">
        <v>173</v>
      </c>
      <c r="C8" s="94" t="s">
        <v>1126</v>
      </c>
    </row>
    <row r="9" spans="1:3" ht="12.75" customHeight="1" x14ac:dyDescent="0.2">
      <c r="A9" s="2" t="s">
        <v>556</v>
      </c>
      <c r="B9" s="2" t="s">
        <v>118</v>
      </c>
      <c r="C9" s="94" t="s">
        <v>1028</v>
      </c>
    </row>
    <row r="10" spans="1:3" ht="12.75" customHeight="1" x14ac:dyDescent="0.2">
      <c r="A10" s="2" t="s">
        <v>287</v>
      </c>
      <c r="B10" s="2" t="s">
        <v>735</v>
      </c>
      <c r="C10" s="94" t="s">
        <v>1127</v>
      </c>
    </row>
    <row r="11" spans="1:3" ht="12.75" customHeight="1" x14ac:dyDescent="0.2">
      <c r="A11" s="2" t="s">
        <v>840</v>
      </c>
      <c r="B11" s="2" t="s">
        <v>961</v>
      </c>
      <c r="C11" s="94" t="s">
        <v>1128</v>
      </c>
    </row>
    <row r="12" spans="1:3" ht="12.75" customHeight="1" x14ac:dyDescent="0.2">
      <c r="A12" s="2" t="s">
        <v>494</v>
      </c>
      <c r="B12" s="2" t="s">
        <v>883</v>
      </c>
      <c r="C12" s="94" t="s">
        <v>1129</v>
      </c>
    </row>
    <row r="13" spans="1:3" ht="12.75" customHeight="1" x14ac:dyDescent="0.2">
      <c r="A13" s="2" t="s">
        <v>987</v>
      </c>
      <c r="B13" s="2" t="s">
        <v>860</v>
      </c>
      <c r="C13" s="77" t="s">
        <v>1130</v>
      </c>
    </row>
    <row r="14" spans="1:3" ht="12.75" customHeight="1" x14ac:dyDescent="0.2">
      <c r="A14" s="2" t="s">
        <v>902</v>
      </c>
      <c r="B14" s="2" t="s">
        <v>500</v>
      </c>
      <c r="C14" s="8">
        <v>1234567</v>
      </c>
    </row>
    <row r="15" spans="1:3" ht="12.75" customHeight="1" x14ac:dyDescent="0.2">
      <c r="A15" s="2" t="s">
        <v>426</v>
      </c>
      <c r="B15" s="2" t="s">
        <v>445</v>
      </c>
      <c r="C15" s="8">
        <v>12345678</v>
      </c>
    </row>
    <row r="16" spans="1:3" ht="12.75" customHeight="1" x14ac:dyDescent="0.2">
      <c r="A16" s="2" t="s">
        <v>753</v>
      </c>
      <c r="B16" s="2" t="s">
        <v>809</v>
      </c>
      <c r="C16" s="8">
        <v>123456789</v>
      </c>
    </row>
    <row r="17" spans="1:3" ht="12.75" customHeight="1" x14ac:dyDescent="0.2">
      <c r="A17" s="2" t="s">
        <v>592</v>
      </c>
      <c r="B17" s="2" t="s">
        <v>240</v>
      </c>
      <c r="C17" s="94" t="s">
        <v>1131</v>
      </c>
    </row>
    <row r="18" spans="1:3" ht="12.75" customHeight="1" x14ac:dyDescent="0.2">
      <c r="A18" s="2" t="s">
        <v>1045</v>
      </c>
      <c r="B18" s="2" t="s">
        <v>734</v>
      </c>
      <c r="C18" s="94" t="s">
        <v>648</v>
      </c>
    </row>
    <row r="19" spans="1:3" ht="12.75" customHeight="1" x14ac:dyDescent="0.2">
      <c r="A19" s="90" t="s">
        <v>34</v>
      </c>
      <c r="B19" s="16"/>
      <c r="C19" s="67"/>
    </row>
    <row r="20" spans="1:3" ht="38.25" x14ac:dyDescent="0.2">
      <c r="A20" s="2" t="s">
        <v>142</v>
      </c>
      <c r="B20" s="2" t="s">
        <v>64</v>
      </c>
      <c r="C20" s="89" t="s">
        <v>831</v>
      </c>
    </row>
    <row r="21" spans="1:3" ht="12.75" customHeight="1" x14ac:dyDescent="0.2">
      <c r="A21" s="2" t="s">
        <v>180</v>
      </c>
      <c r="B21" s="2" t="s">
        <v>531</v>
      </c>
      <c r="C21" s="94" t="s">
        <v>149</v>
      </c>
    </row>
    <row r="22" spans="1:3" ht="12.75" customHeight="1" x14ac:dyDescent="0.2">
      <c r="A22" s="2" t="s">
        <v>390</v>
      </c>
      <c r="B22" s="2" t="s">
        <v>344</v>
      </c>
      <c r="C22" s="94" t="s">
        <v>885</v>
      </c>
    </row>
    <row r="23" spans="1:3" ht="12.75" customHeight="1" x14ac:dyDescent="0.2">
      <c r="A23" s="2" t="s">
        <v>852</v>
      </c>
      <c r="B23" s="2" t="s">
        <v>65</v>
      </c>
      <c r="C23" s="94" t="s">
        <v>65</v>
      </c>
    </row>
    <row r="24" spans="1:3" ht="12.75" customHeight="1" x14ac:dyDescent="0.2">
      <c r="A24" s="2" t="s">
        <v>738</v>
      </c>
      <c r="B24" s="2" t="s">
        <v>264</v>
      </c>
      <c r="C24" s="94" t="s">
        <v>264</v>
      </c>
    </row>
    <row r="25" spans="1:3" ht="12.75" customHeight="1" x14ac:dyDescent="0.2">
      <c r="A25" s="2" t="s">
        <v>1059</v>
      </c>
      <c r="B25" s="2" t="s">
        <v>120</v>
      </c>
      <c r="C25" s="94" t="s">
        <v>120</v>
      </c>
    </row>
    <row r="26" spans="1:3" ht="12.75" customHeight="1" x14ac:dyDescent="0.2">
      <c r="A26" s="2" t="s">
        <v>233</v>
      </c>
      <c r="B26" s="2" t="s">
        <v>111</v>
      </c>
      <c r="C26" s="94" t="s">
        <v>111</v>
      </c>
    </row>
    <row r="27" spans="1:3" ht="12.75" customHeight="1" x14ac:dyDescent="0.2">
      <c r="A27" s="2" t="s">
        <v>261</v>
      </c>
      <c r="B27" s="2" t="s">
        <v>475</v>
      </c>
      <c r="C27" s="94" t="s">
        <v>475</v>
      </c>
    </row>
    <row r="28" spans="1:3" ht="12.75" customHeight="1" x14ac:dyDescent="0.2">
      <c r="A28" s="2" t="s">
        <v>291</v>
      </c>
      <c r="B28" s="2" t="s">
        <v>70</v>
      </c>
      <c r="C28" s="94" t="s">
        <v>70</v>
      </c>
    </row>
    <row r="29" spans="1:3" ht="12.75" customHeight="1" x14ac:dyDescent="0.2">
      <c r="A29" s="2" t="s">
        <v>481</v>
      </c>
      <c r="B29" s="2" t="s">
        <v>522</v>
      </c>
      <c r="C29" s="94" t="s">
        <v>522</v>
      </c>
    </row>
    <row r="30" spans="1:3" ht="12.75" customHeight="1" x14ac:dyDescent="0.2">
      <c r="A30" s="85" t="s">
        <v>997</v>
      </c>
      <c r="B30" s="78" t="s">
        <v>335</v>
      </c>
      <c r="C30" s="96" t="s">
        <v>335</v>
      </c>
    </row>
    <row r="31" spans="1:3" ht="12.75" customHeight="1" x14ac:dyDescent="0.2">
      <c r="A31" s="26" t="s">
        <v>607</v>
      </c>
      <c r="B31" s="78" t="s">
        <v>110</v>
      </c>
      <c r="C31" s="96" t="s">
        <v>110</v>
      </c>
    </row>
    <row r="32" spans="1:3" ht="12.75" customHeight="1" x14ac:dyDescent="0.2">
      <c r="A32" s="85" t="s">
        <v>397</v>
      </c>
      <c r="B32" s="78" t="s">
        <v>330</v>
      </c>
      <c r="C32" s="96" t="s">
        <v>330</v>
      </c>
    </row>
    <row r="33" spans="1:3" ht="12.75" customHeight="1" x14ac:dyDescent="0.2">
      <c r="A33" s="90" t="s">
        <v>563</v>
      </c>
      <c r="B33" s="16"/>
      <c r="C33" s="67"/>
    </row>
    <row r="34" spans="1:3" ht="12.75" customHeight="1" x14ac:dyDescent="0.2">
      <c r="A34" s="2" t="s">
        <v>746</v>
      </c>
      <c r="B34" s="2" t="s">
        <v>311</v>
      </c>
      <c r="C34" s="6">
        <v>40017</v>
      </c>
    </row>
    <row r="35" spans="1:3" ht="12.75" customHeight="1" x14ac:dyDescent="0.2">
      <c r="A35" s="2" t="s">
        <v>604</v>
      </c>
      <c r="B35" s="2" t="s">
        <v>89</v>
      </c>
      <c r="C35" s="8" t="s">
        <v>581</v>
      </c>
    </row>
    <row r="36" spans="1:3" ht="12.75" customHeight="1" x14ac:dyDescent="0.2">
      <c r="A36" s="2" t="s">
        <v>456</v>
      </c>
      <c r="B36" s="2" t="s">
        <v>514</v>
      </c>
      <c r="C36" s="94" t="s">
        <v>1</v>
      </c>
    </row>
    <row r="37" spans="1:3" ht="12.75" customHeight="1" x14ac:dyDescent="0.2">
      <c r="A37" s="90" t="s">
        <v>835</v>
      </c>
      <c r="B37" s="16"/>
      <c r="C37" s="64"/>
    </row>
    <row r="38" spans="1:3" ht="12.75" customHeight="1" x14ac:dyDescent="0.2">
      <c r="A38" s="42" t="s">
        <v>326</v>
      </c>
      <c r="B38" s="42" t="s">
        <v>707</v>
      </c>
      <c r="C38" s="89" t="s">
        <v>670</v>
      </c>
    </row>
    <row r="39" spans="1:3" ht="102" x14ac:dyDescent="0.2">
      <c r="A39" s="2" t="s">
        <v>332</v>
      </c>
      <c r="B39" s="2" t="s">
        <v>493</v>
      </c>
      <c r="C39" s="3" t="s">
        <v>674</v>
      </c>
    </row>
    <row r="40" spans="1:3" ht="12.75" customHeight="1" x14ac:dyDescent="0.2">
      <c r="A40" s="2" t="s">
        <v>888</v>
      </c>
      <c r="B40" s="2" t="s">
        <v>517</v>
      </c>
      <c r="C40" s="94" t="s">
        <v>256</v>
      </c>
    </row>
    <row r="41" spans="1:3" ht="12.75" customHeight="1" x14ac:dyDescent="0.2">
      <c r="A41" s="2" t="s">
        <v>872</v>
      </c>
      <c r="B41" s="2" t="s">
        <v>508</v>
      </c>
      <c r="C41" s="94" t="s">
        <v>508</v>
      </c>
    </row>
    <row r="42" spans="1:3" ht="12.75" customHeight="1" x14ac:dyDescent="0.2">
      <c r="A42" s="2" t="s">
        <v>419</v>
      </c>
      <c r="B42" s="2" t="s">
        <v>609</v>
      </c>
      <c r="C42" s="94" t="s">
        <v>1028</v>
      </c>
    </row>
    <row r="43" spans="1:3" ht="12.75" customHeight="1" x14ac:dyDescent="0.2">
      <c r="A43" s="2" t="s">
        <v>103</v>
      </c>
      <c r="B43" s="2" t="s">
        <v>820</v>
      </c>
      <c r="C43" s="94" t="s">
        <v>393</v>
      </c>
    </row>
    <row r="44" spans="1:3" ht="12.75" customHeight="1" x14ac:dyDescent="0.2">
      <c r="A44" s="2" t="s">
        <v>529</v>
      </c>
      <c r="B44" s="2" t="s">
        <v>518</v>
      </c>
      <c r="C44" s="94" t="s">
        <v>518</v>
      </c>
    </row>
    <row r="45" spans="1:3" ht="12.75" customHeight="1" x14ac:dyDescent="0.2">
      <c r="A45" s="2" t="s">
        <v>470</v>
      </c>
      <c r="B45" s="2" t="s">
        <v>389</v>
      </c>
      <c r="C45" s="94" t="s">
        <v>389</v>
      </c>
    </row>
    <row r="46" spans="1:3" ht="12.75" customHeight="1" x14ac:dyDescent="0.2">
      <c r="A46" s="2" t="s">
        <v>578</v>
      </c>
      <c r="B46" s="2" t="s">
        <v>906</v>
      </c>
      <c r="C46" s="94" t="s">
        <v>906</v>
      </c>
    </row>
    <row r="47" spans="1:3" ht="12.75" customHeight="1" x14ac:dyDescent="0.2">
      <c r="A47" s="2" t="s">
        <v>239</v>
      </c>
      <c r="B47" s="2" t="s">
        <v>1033</v>
      </c>
      <c r="C47" s="94" t="s">
        <v>1033</v>
      </c>
    </row>
    <row r="48" spans="1:3" ht="12.75" customHeight="1" x14ac:dyDescent="0.2">
      <c r="A48" s="2" t="s">
        <v>187</v>
      </c>
      <c r="B48" s="2" t="s">
        <v>1009</v>
      </c>
      <c r="C48" s="94" t="s">
        <v>677</v>
      </c>
    </row>
    <row r="49" spans="1:3" ht="12.75" customHeight="1" x14ac:dyDescent="0.2">
      <c r="A49" s="30" t="s">
        <v>989</v>
      </c>
      <c r="B49" s="30" t="s">
        <v>944</v>
      </c>
      <c r="C49" s="27" t="s">
        <v>501</v>
      </c>
    </row>
    <row r="50" spans="1:3" ht="12.75" customHeight="1" x14ac:dyDescent="0.2">
      <c r="A50" s="30" t="s">
        <v>992</v>
      </c>
      <c r="B50" s="30" t="s">
        <v>403</v>
      </c>
      <c r="C50" s="27" t="s">
        <v>1132</v>
      </c>
    </row>
    <row r="51" spans="1:3" ht="12.75" customHeight="1" x14ac:dyDescent="0.2">
      <c r="A51" s="30" t="s">
        <v>709</v>
      </c>
      <c r="B51" s="30" t="s">
        <v>357</v>
      </c>
      <c r="C51" s="27" t="s">
        <v>71</v>
      </c>
    </row>
    <row r="52" spans="1:3" ht="12.75" customHeight="1" x14ac:dyDescent="0.2">
      <c r="A52" s="30" t="s">
        <v>38</v>
      </c>
      <c r="B52" s="30" t="s">
        <v>228</v>
      </c>
      <c r="C52" s="27" t="s">
        <v>1129</v>
      </c>
    </row>
    <row r="53" spans="1:3" ht="12.75" customHeight="1" x14ac:dyDescent="0.2">
      <c r="A53" s="30" t="s">
        <v>106</v>
      </c>
      <c r="B53" s="30" t="s">
        <v>366</v>
      </c>
      <c r="C53" s="77" t="s">
        <v>1130</v>
      </c>
    </row>
    <row r="54" spans="1:3" ht="12.75" customHeight="1" x14ac:dyDescent="0.2">
      <c r="A54" s="2" t="s">
        <v>48</v>
      </c>
      <c r="B54" s="2" t="s">
        <v>874</v>
      </c>
      <c r="C54" s="6">
        <v>40026</v>
      </c>
    </row>
    <row r="55" spans="1:3" ht="12.75" customHeight="1" x14ac:dyDescent="0.2">
      <c r="A55" s="17" t="s">
        <v>1017</v>
      </c>
      <c r="B55" s="17" t="s">
        <v>612</v>
      </c>
      <c r="C55" s="86">
        <v>40178</v>
      </c>
    </row>
    <row r="56" spans="1:3" ht="12.75" customHeight="1" x14ac:dyDescent="0.2">
      <c r="A56" s="2" t="s">
        <v>985</v>
      </c>
      <c r="B56" s="2" t="s">
        <v>131</v>
      </c>
      <c r="C56" s="39">
        <v>100000</v>
      </c>
    </row>
    <row r="57" spans="1:3" ht="12.75" customHeight="1" x14ac:dyDescent="0.2">
      <c r="A57" s="2" t="s">
        <v>8</v>
      </c>
      <c r="B57" s="2" t="s">
        <v>934</v>
      </c>
      <c r="C57" s="39">
        <v>7722</v>
      </c>
    </row>
    <row r="58" spans="1:3" ht="12.75" customHeight="1" x14ac:dyDescent="0.2">
      <c r="A58" s="2" t="s">
        <v>141</v>
      </c>
      <c r="B58" s="2" t="s">
        <v>301</v>
      </c>
      <c r="C58" s="98">
        <v>0.15</v>
      </c>
    </row>
    <row r="59" spans="1:3" ht="12.75" customHeight="1" x14ac:dyDescent="0.2">
      <c r="A59" s="90" t="s">
        <v>918</v>
      </c>
      <c r="B59" s="16"/>
      <c r="C59" s="67"/>
    </row>
    <row r="60" spans="1:3" ht="12.75" customHeight="1" x14ac:dyDescent="0.2">
      <c r="A60" s="2" t="s">
        <v>558</v>
      </c>
      <c r="B60" s="2" t="s">
        <v>380</v>
      </c>
      <c r="C60" s="94">
        <v>153</v>
      </c>
    </row>
    <row r="61" spans="1:3" ht="12.75" customHeight="1" x14ac:dyDescent="0.2">
      <c r="A61" s="2" t="s">
        <v>346</v>
      </c>
      <c r="B61" s="2" t="s">
        <v>825</v>
      </c>
      <c r="C61" s="94">
        <v>133</v>
      </c>
    </row>
    <row r="62" spans="1:3" ht="12.75" customHeight="1" x14ac:dyDescent="0.2">
      <c r="A62" s="2" t="s">
        <v>56</v>
      </c>
      <c r="B62" s="2" t="s">
        <v>950</v>
      </c>
      <c r="C62" s="94">
        <v>2</v>
      </c>
    </row>
    <row r="63" spans="1:3" ht="12.75" customHeight="1" x14ac:dyDescent="0.2">
      <c r="A63" s="2" t="s">
        <v>327</v>
      </c>
      <c r="B63" s="2" t="s">
        <v>289</v>
      </c>
      <c r="C63" s="94" t="s">
        <v>135</v>
      </c>
    </row>
    <row r="64" spans="1:3" ht="12.75" customHeight="1" x14ac:dyDescent="0.2">
      <c r="A64" s="2" t="s">
        <v>440</v>
      </c>
      <c r="B64" s="2" t="s">
        <v>876</v>
      </c>
      <c r="C64" s="94" t="s">
        <v>597</v>
      </c>
    </row>
    <row r="65" spans="1:3" ht="12.75" customHeight="1" x14ac:dyDescent="0.2">
      <c r="A65" s="2" t="s">
        <v>889</v>
      </c>
      <c r="B65" s="2" t="s">
        <v>498</v>
      </c>
      <c r="C65" s="94" t="s">
        <v>2</v>
      </c>
    </row>
    <row r="66" spans="1:3" ht="12.75" customHeight="1" x14ac:dyDescent="0.2">
      <c r="A66" s="2" t="s">
        <v>203</v>
      </c>
      <c r="B66" s="2" t="s">
        <v>968</v>
      </c>
      <c r="C66" s="94" t="s">
        <v>235</v>
      </c>
    </row>
    <row r="67" spans="1:3" ht="12.75" customHeight="1" x14ac:dyDescent="0.2">
      <c r="A67" s="91" t="s">
        <v>457</v>
      </c>
      <c r="B67" s="83"/>
      <c r="C67" s="31"/>
    </row>
    <row r="68" spans="1:3" ht="12.75" customHeight="1" x14ac:dyDescent="0.2">
      <c r="A68" s="2" t="s">
        <v>587</v>
      </c>
      <c r="B68" s="2" t="s">
        <v>477</v>
      </c>
      <c r="C68" s="94" t="s">
        <v>962</v>
      </c>
    </row>
    <row r="69" spans="1:3" ht="12.75" customHeight="1" x14ac:dyDescent="0.2">
      <c r="A69" s="2" t="s">
        <v>842</v>
      </c>
      <c r="B69" s="2" t="s">
        <v>694</v>
      </c>
      <c r="C69" s="6">
        <v>39995</v>
      </c>
    </row>
    <row r="70" spans="1:3" ht="12.75" customHeight="1" x14ac:dyDescent="0.2">
      <c r="A70" s="49" t="s">
        <v>480</v>
      </c>
      <c r="B70" s="2" t="s">
        <v>826</v>
      </c>
      <c r="C70" s="3" t="s">
        <v>602</v>
      </c>
    </row>
  </sheetData>
  <hyperlinks>
    <hyperlink ref="C13" r:id="rId1" display="soporte@neodata.com.mx" xr:uid="{00000000-0004-0000-0000-000000000000}"/>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showGridLines="0" workbookViewId="0">
      <selection activeCell="A9" sqref="A9:A10"/>
    </sheetView>
  </sheetViews>
  <sheetFormatPr baseColWidth="10" defaultColWidth="9.140625" defaultRowHeight="12.75" x14ac:dyDescent="0.2"/>
  <cols>
    <col min="1" max="1" width="39.85546875" style="97" customWidth="1"/>
    <col min="2" max="2" width="75.5703125" style="97" customWidth="1"/>
  </cols>
  <sheetData>
    <row r="1" spans="1:2" ht="12.75" customHeight="1" x14ac:dyDescent="0.2">
      <c r="A1" s="92" t="s">
        <v>370</v>
      </c>
      <c r="B1" s="92"/>
    </row>
    <row r="2" spans="1:2" ht="12.75" customHeight="1" x14ac:dyDescent="0.2">
      <c r="A2" s="92"/>
      <c r="B2" s="92"/>
    </row>
    <row r="3" spans="1:2" ht="14.25" customHeight="1" x14ac:dyDescent="0.2">
      <c r="A3" s="69" t="s">
        <v>461</v>
      </c>
      <c r="B3" s="69"/>
    </row>
    <row r="4" spans="1:2" ht="12.75" customHeight="1" x14ac:dyDescent="0.2">
      <c r="A4" s="84" t="s">
        <v>59</v>
      </c>
      <c r="B4" s="44" t="s">
        <v>471</v>
      </c>
    </row>
    <row r="5" spans="1:2" ht="12.75" customHeight="1" x14ac:dyDescent="0.2">
      <c r="A5" s="51" t="s">
        <v>211</v>
      </c>
      <c r="B5" s="51" t="s">
        <v>713</v>
      </c>
    </row>
    <row r="6" spans="1:2" ht="12.75" customHeight="1" x14ac:dyDescent="0.2">
      <c r="A6" s="51" t="s">
        <v>868</v>
      </c>
      <c r="B6" s="51" t="s">
        <v>449</v>
      </c>
    </row>
    <row r="7" spans="1:2" ht="12.75" customHeight="1" x14ac:dyDescent="0.2">
      <c r="A7" s="51" t="s">
        <v>472</v>
      </c>
      <c r="B7" s="51" t="s">
        <v>383</v>
      </c>
    </row>
    <row r="8" spans="1:2" ht="12.75" customHeight="1" x14ac:dyDescent="0.2">
      <c r="A8" s="51" t="s">
        <v>30</v>
      </c>
      <c r="B8" s="51" t="s">
        <v>257</v>
      </c>
    </row>
    <row r="9" spans="1:2" ht="12.75" customHeight="1" x14ac:dyDescent="0.2">
      <c r="A9" s="51" t="s">
        <v>254</v>
      </c>
      <c r="B9" s="51" t="s">
        <v>900</v>
      </c>
    </row>
    <row r="10" spans="1:2" x14ac:dyDescent="0.2">
      <c r="A10" s="51" t="s">
        <v>85</v>
      </c>
      <c r="B10" s="51" t="s">
        <v>158</v>
      </c>
    </row>
    <row r="11" spans="1:2" x14ac:dyDescent="0.2">
      <c r="A11" s="51" t="s">
        <v>1040</v>
      </c>
      <c r="B11" s="51" t="s">
        <v>130</v>
      </c>
    </row>
    <row r="12" spans="1:2" x14ac:dyDescent="0.2">
      <c r="A12" s="51" t="s">
        <v>977</v>
      </c>
      <c r="B12" s="51" t="s">
        <v>945</v>
      </c>
    </row>
    <row r="13" spans="1:2" ht="12.75" customHeight="1" x14ac:dyDescent="0.2">
      <c r="A13" s="51" t="s">
        <v>610</v>
      </c>
      <c r="B13" s="51" t="s">
        <v>313</v>
      </c>
    </row>
    <row r="14" spans="1:2" ht="12.75" customHeight="1" x14ac:dyDescent="0.2">
      <c r="A14" s="51" t="s">
        <v>192</v>
      </c>
      <c r="B14" s="51" t="s">
        <v>42</v>
      </c>
    </row>
    <row r="15" spans="1:2" ht="12.75" customHeight="1" x14ac:dyDescent="0.2">
      <c r="A15" s="51" t="s">
        <v>929</v>
      </c>
      <c r="B15" s="51" t="s">
        <v>1019</v>
      </c>
    </row>
    <row r="16" spans="1:2" ht="12.75" customHeight="1" x14ac:dyDescent="0.2">
      <c r="A16" s="51" t="s">
        <v>858</v>
      </c>
      <c r="B16" s="51" t="s">
        <v>568</v>
      </c>
    </row>
    <row r="17" spans="1:2" x14ac:dyDescent="0.2">
      <c r="A17" s="51" t="s">
        <v>645</v>
      </c>
      <c r="B17" s="51" t="s">
        <v>236</v>
      </c>
    </row>
    <row r="18" spans="1:2" ht="12.75" customHeight="1" x14ac:dyDescent="0.2">
      <c r="A18" s="51" t="s">
        <v>846</v>
      </c>
      <c r="B18" s="51" t="s">
        <v>619</v>
      </c>
    </row>
    <row r="19" spans="1:2" x14ac:dyDescent="0.2">
      <c r="A19" s="51" t="s">
        <v>423</v>
      </c>
      <c r="B19" s="51" t="s">
        <v>86</v>
      </c>
    </row>
    <row r="20" spans="1:2" x14ac:dyDescent="0.2">
      <c r="A20" s="51" t="s">
        <v>442</v>
      </c>
      <c r="B20" s="51" t="s">
        <v>162</v>
      </c>
    </row>
    <row r="21" spans="1:2" x14ac:dyDescent="0.2">
      <c r="A21" s="51" t="s">
        <v>37</v>
      </c>
      <c r="B21" s="51" t="s">
        <v>866</v>
      </c>
    </row>
    <row r="22" spans="1:2" x14ac:dyDescent="0.2">
      <c r="A22" s="51" t="s">
        <v>137</v>
      </c>
      <c r="B22" s="51" t="s">
        <v>308</v>
      </c>
    </row>
    <row r="23" spans="1:2" x14ac:dyDescent="0.2">
      <c r="A23" s="51" t="s">
        <v>908</v>
      </c>
      <c r="B23" s="51" t="s">
        <v>144</v>
      </c>
    </row>
    <row r="24" spans="1:2" x14ac:dyDescent="0.2">
      <c r="A24" s="90" t="s">
        <v>757</v>
      </c>
      <c r="B24" s="90"/>
    </row>
    <row r="25" spans="1:2" x14ac:dyDescent="0.2">
      <c r="A25" s="51" t="s">
        <v>1021</v>
      </c>
      <c r="B25" s="51" t="s">
        <v>159</v>
      </c>
    </row>
    <row r="26" spans="1:2" x14ac:dyDescent="0.2">
      <c r="A26" s="51" t="s">
        <v>450</v>
      </c>
      <c r="B26" s="51" t="s">
        <v>810</v>
      </c>
    </row>
    <row r="27" spans="1:2" x14ac:dyDescent="0.2">
      <c r="A27" s="51" t="s">
        <v>1121</v>
      </c>
      <c r="B27" s="51" t="s">
        <v>1123</v>
      </c>
    </row>
    <row r="28" spans="1:2" x14ac:dyDescent="0.2">
      <c r="A28" s="51" t="s">
        <v>132</v>
      </c>
      <c r="B28" s="51" t="s">
        <v>702</v>
      </c>
    </row>
    <row r="29" spans="1:2" x14ac:dyDescent="0.2">
      <c r="A29" s="51" t="s">
        <v>534</v>
      </c>
      <c r="B29" s="51" t="s">
        <v>347</v>
      </c>
    </row>
    <row r="30" spans="1:2" x14ac:dyDescent="0.2">
      <c r="A30" s="51" t="s">
        <v>951</v>
      </c>
      <c r="B30" s="51" t="s">
        <v>795</v>
      </c>
    </row>
    <row r="31" spans="1:2" x14ac:dyDescent="0.2">
      <c r="A31" s="51" t="s">
        <v>265</v>
      </c>
      <c r="B31" s="51" t="s">
        <v>447</v>
      </c>
    </row>
    <row r="32" spans="1:2" x14ac:dyDescent="0.2">
      <c r="A32" s="51" t="s">
        <v>965</v>
      </c>
      <c r="B32" s="51" t="s">
        <v>96</v>
      </c>
    </row>
    <row r="33" spans="1:2" x14ac:dyDescent="0.2">
      <c r="A33" s="51" t="s">
        <v>277</v>
      </c>
      <c r="B33" s="51" t="s">
        <v>538</v>
      </c>
    </row>
    <row r="34" spans="1:2" x14ac:dyDescent="0.2">
      <c r="A34" s="51" t="s">
        <v>680</v>
      </c>
      <c r="B34" s="51" t="s">
        <v>190</v>
      </c>
    </row>
    <row r="35" spans="1:2" x14ac:dyDescent="0.2">
      <c r="A35" s="51" t="s">
        <v>3</v>
      </c>
      <c r="B35" s="51" t="s">
        <v>932</v>
      </c>
    </row>
    <row r="36" spans="1:2" x14ac:dyDescent="0.2">
      <c r="A36" s="51" t="s">
        <v>914</v>
      </c>
      <c r="B36" s="51" t="s">
        <v>504</v>
      </c>
    </row>
    <row r="37" spans="1:2" x14ac:dyDescent="0.2">
      <c r="A37" s="51" t="s">
        <v>230</v>
      </c>
      <c r="B37" s="51" t="s">
        <v>166</v>
      </c>
    </row>
    <row r="38" spans="1:2" x14ac:dyDescent="0.2">
      <c r="A38" s="51" t="s">
        <v>632</v>
      </c>
      <c r="B38" s="51" t="s">
        <v>894</v>
      </c>
    </row>
    <row r="39" spans="1:2" x14ac:dyDescent="0.2">
      <c r="A39" s="51" t="s">
        <v>243</v>
      </c>
      <c r="B39" s="51" t="s">
        <v>541</v>
      </c>
    </row>
    <row r="40" spans="1:2" x14ac:dyDescent="0.2">
      <c r="A40" s="51" t="s">
        <v>652</v>
      </c>
      <c r="B40" s="51" t="s">
        <v>999</v>
      </c>
    </row>
    <row r="41" spans="1:2" x14ac:dyDescent="0.2">
      <c r="A41" s="51" t="s">
        <v>1062</v>
      </c>
      <c r="B41" s="51" t="s">
        <v>640</v>
      </c>
    </row>
    <row r="42" spans="1:2" x14ac:dyDescent="0.2">
      <c r="A42" s="51" t="s">
        <v>376</v>
      </c>
      <c r="B42" s="51" t="s">
        <v>288</v>
      </c>
    </row>
    <row r="43" spans="1:2" x14ac:dyDescent="0.2">
      <c r="A43" s="51" t="s">
        <v>1075</v>
      </c>
      <c r="B43" s="51" t="s">
        <v>1034</v>
      </c>
    </row>
    <row r="44" spans="1:2" x14ac:dyDescent="0.2">
      <c r="A44" s="51" t="s">
        <v>7</v>
      </c>
      <c r="B44" s="51" t="s">
        <v>907</v>
      </c>
    </row>
    <row r="45" spans="1:2" x14ac:dyDescent="0.2">
      <c r="A45" s="51" t="s">
        <v>700</v>
      </c>
      <c r="B45" s="51" t="s">
        <v>549</v>
      </c>
    </row>
    <row r="46" spans="1:2" x14ac:dyDescent="0.2">
      <c r="A46" s="51" t="s">
        <v>19</v>
      </c>
      <c r="B46" s="51" t="s">
        <v>202</v>
      </c>
    </row>
    <row r="47" spans="1:2" x14ac:dyDescent="0.2">
      <c r="A47" s="51" t="s">
        <v>424</v>
      </c>
      <c r="B47" s="51" t="s">
        <v>656</v>
      </c>
    </row>
    <row r="48" spans="1:2" x14ac:dyDescent="0.2">
      <c r="A48" s="51" t="s">
        <v>821</v>
      </c>
      <c r="B48" s="51" t="s">
        <v>300</v>
      </c>
    </row>
    <row r="49" spans="1:2" x14ac:dyDescent="0.2">
      <c r="A49" s="51" t="s">
        <v>435</v>
      </c>
      <c r="B49" s="51" t="s">
        <v>1041</v>
      </c>
    </row>
    <row r="50" spans="1:2" x14ac:dyDescent="0.2">
      <c r="A50" s="51" t="s">
        <v>829</v>
      </c>
      <c r="B50" s="51" t="s">
        <v>688</v>
      </c>
    </row>
    <row r="51" spans="1:2" x14ac:dyDescent="0.2">
      <c r="A51" s="51" t="s">
        <v>167</v>
      </c>
      <c r="B51" s="51" t="s">
        <v>55</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92"/>
  <sheetViews>
    <sheetView showGridLines="0" showZeros="0" workbookViewId="0">
      <selection activeCell="A2" sqref="A2"/>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2" ht="6" customHeight="1" thickBot="1" x14ac:dyDescent="0.25">
      <c r="A1" t="s">
        <v>869</v>
      </c>
    </row>
    <row r="2" spans="1:12" ht="12.75" customHeight="1" thickTop="1" x14ac:dyDescent="0.2">
      <c r="A2" s="62" t="s">
        <v>699</v>
      </c>
      <c r="B2" s="25"/>
      <c r="C2" s="25"/>
      <c r="D2" s="25"/>
      <c r="E2" s="25"/>
      <c r="F2" s="25"/>
      <c r="G2" s="25"/>
      <c r="H2" s="25"/>
      <c r="I2" s="25"/>
      <c r="J2" s="25"/>
      <c r="K2" s="25"/>
      <c r="L2" s="74"/>
    </row>
    <row r="3" spans="1:12" ht="12.75" customHeight="1" x14ac:dyDescent="0.2">
      <c r="A3" s="15" t="s">
        <v>596</v>
      </c>
      <c r="B3" s="102"/>
      <c r="C3" s="102"/>
      <c r="D3" s="102"/>
      <c r="E3" s="102"/>
      <c r="F3" s="102"/>
      <c r="G3" s="102"/>
      <c r="H3" s="102"/>
      <c r="I3" s="102"/>
      <c r="J3" s="102"/>
      <c r="K3" s="102"/>
      <c r="L3" s="29"/>
    </row>
    <row r="4" spans="1:12" ht="12.75" customHeight="1" x14ac:dyDescent="0.2">
      <c r="A4" s="15" t="s">
        <v>582</v>
      </c>
      <c r="B4" s="103"/>
      <c r="C4" s="103"/>
      <c r="D4" s="103"/>
      <c r="E4" s="103"/>
      <c r="F4" s="103"/>
      <c r="G4" s="103"/>
      <c r="H4" s="103"/>
      <c r="I4" s="103"/>
      <c r="J4" s="103"/>
      <c r="K4" s="103"/>
      <c r="L4" s="57"/>
    </row>
    <row r="5" spans="1:12" ht="12.75" customHeight="1" x14ac:dyDescent="0.2">
      <c r="A5" s="190" t="s">
        <v>430</v>
      </c>
      <c r="B5" s="191"/>
      <c r="C5" s="191"/>
      <c r="D5" s="191"/>
      <c r="E5" s="191"/>
      <c r="F5" s="191"/>
      <c r="G5" s="191"/>
      <c r="H5" s="191"/>
      <c r="I5" s="191"/>
      <c r="J5" s="191"/>
      <c r="K5" s="191"/>
      <c r="L5" s="192"/>
    </row>
    <row r="6" spans="1:12" ht="12.75" customHeight="1" x14ac:dyDescent="0.2">
      <c r="A6" s="104"/>
      <c r="L6" s="95"/>
    </row>
    <row r="7" spans="1:12" ht="12.75" customHeight="1" x14ac:dyDescent="0.2">
      <c r="A7" s="24" t="s">
        <v>195</v>
      </c>
      <c r="B7" s="193"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193"/>
      <c r="D7" s="193"/>
      <c r="E7" s="193"/>
      <c r="F7" s="45"/>
      <c r="G7" s="45"/>
      <c r="H7" s="45"/>
      <c r="L7" s="95"/>
    </row>
    <row r="8" spans="1:12" ht="12.75" customHeight="1" x14ac:dyDescent="0.2">
      <c r="A8" s="104"/>
      <c r="B8" s="193"/>
      <c r="C8" s="193"/>
      <c r="D8" s="193"/>
      <c r="E8" s="193"/>
      <c r="H8" s="105" t="s">
        <v>343</v>
      </c>
      <c r="I8" s="45" t="s">
        <v>868</v>
      </c>
      <c r="J8" s="45"/>
      <c r="K8" s="45"/>
      <c r="L8" s="95"/>
    </row>
    <row r="9" spans="1:12" ht="12.75" customHeight="1" x14ac:dyDescent="0.2">
      <c r="A9" s="34" t="s">
        <v>298</v>
      </c>
      <c r="B9" s="193"/>
      <c r="C9" s="193"/>
      <c r="D9" s="193"/>
      <c r="E9" s="193"/>
      <c r="H9" s="105" t="s">
        <v>299</v>
      </c>
      <c r="I9" s="106" t="s">
        <v>1086</v>
      </c>
      <c r="J9" s="37" t="s">
        <v>749</v>
      </c>
      <c r="K9" s="106" t="s">
        <v>1087</v>
      </c>
      <c r="L9" s="95"/>
    </row>
    <row r="10" spans="1:12" ht="12.75" customHeight="1" x14ac:dyDescent="0.2">
      <c r="A10" s="34" t="s">
        <v>298</v>
      </c>
      <c r="B10" s="193"/>
      <c r="C10" s="193"/>
      <c r="D10" s="193"/>
      <c r="E10" s="193"/>
      <c r="H10" s="105"/>
      <c r="I10" s="107"/>
      <c r="J10" s="37"/>
      <c r="K10" s="107"/>
      <c r="L10" s="95"/>
    </row>
    <row r="11" spans="1:12" ht="12.75" customHeight="1" x14ac:dyDescent="0.2">
      <c r="A11" s="24" t="s">
        <v>535</v>
      </c>
      <c r="B11" s="45" t="str">
        <f>direcciondelaobra</f>
        <v>Tramo de Barranca del Muerto a Tlahuac.</v>
      </c>
      <c r="C11" s="45"/>
      <c r="D11" s="45"/>
      <c r="E11" s="45"/>
      <c r="F11" s="45"/>
      <c r="G11" s="45"/>
      <c r="H11" s="105"/>
      <c r="I11" s="107"/>
      <c r="J11" s="37"/>
      <c r="K11" s="107"/>
      <c r="L11" s="95"/>
    </row>
    <row r="12" spans="1:12" ht="12.75" customHeight="1" thickBot="1" x14ac:dyDescent="0.25">
      <c r="A12" s="63" t="s">
        <v>644</v>
      </c>
      <c r="B12" s="12" t="str">
        <f>ciudaddelaobra&amp;", "&amp;estadodelaobra</f>
        <v>México, Distrito Federal</v>
      </c>
      <c r="C12" s="12"/>
      <c r="D12" s="12"/>
      <c r="E12" s="100" t="s">
        <v>367</v>
      </c>
      <c r="F12" s="12" t="s">
        <v>472</v>
      </c>
      <c r="G12" s="12"/>
      <c r="H12" s="70"/>
      <c r="I12" s="70"/>
      <c r="J12" s="70"/>
      <c r="K12" s="70"/>
      <c r="L12" s="22"/>
    </row>
    <row r="13" spans="1:12" ht="8.25" customHeight="1" thickTop="1" x14ac:dyDescent="0.2">
      <c r="A13" s="45"/>
      <c r="B13" s="45"/>
      <c r="C13" s="45"/>
      <c r="D13" s="45"/>
      <c r="E13" s="23"/>
      <c r="F13" s="23"/>
      <c r="G13" s="23"/>
      <c r="H13" s="23"/>
    </row>
    <row r="14" spans="1:12" ht="12.75" customHeight="1" x14ac:dyDescent="0.2">
      <c r="A14" s="76" t="s">
        <v>112</v>
      </c>
      <c r="B14" s="71" t="s">
        <v>645</v>
      </c>
      <c r="C14" s="13" t="s">
        <v>204</v>
      </c>
      <c r="D14" s="13"/>
      <c r="E14" s="13"/>
      <c r="F14" s="13"/>
      <c r="G14" s="50" t="s">
        <v>437</v>
      </c>
      <c r="H14" s="37" t="s">
        <v>749</v>
      </c>
      <c r="I14" s="50" t="s">
        <v>459</v>
      </c>
    </row>
    <row r="15" spans="1:12" ht="7.5" customHeight="1" thickBot="1" x14ac:dyDescent="0.25"/>
    <row r="16" spans="1:12" ht="12.75" customHeight="1" thickTop="1" x14ac:dyDescent="0.2">
      <c r="A16" s="33"/>
      <c r="B16" s="58"/>
      <c r="C16" s="99"/>
      <c r="D16" s="93" t="s">
        <v>1057</v>
      </c>
      <c r="E16" s="32"/>
      <c r="F16" s="87"/>
      <c r="G16" s="7" t="s">
        <v>290</v>
      </c>
      <c r="H16" s="14"/>
      <c r="I16" s="93" t="s">
        <v>841</v>
      </c>
      <c r="J16" s="32"/>
      <c r="K16" s="32"/>
      <c r="L16" s="87"/>
    </row>
    <row r="17" spans="1:13" ht="12.75" customHeight="1" x14ac:dyDescent="0.2">
      <c r="A17" s="34" t="s">
        <v>499</v>
      </c>
      <c r="B17" s="18" t="s">
        <v>175</v>
      </c>
      <c r="C17" s="55" t="s">
        <v>354</v>
      </c>
      <c r="D17" s="38" t="s">
        <v>793</v>
      </c>
      <c r="E17" s="19" t="s">
        <v>580</v>
      </c>
      <c r="F17" s="43" t="s">
        <v>140</v>
      </c>
      <c r="G17" s="10"/>
      <c r="H17" s="54"/>
      <c r="I17" s="10" t="s">
        <v>931</v>
      </c>
      <c r="J17" s="13"/>
      <c r="K17" s="80" t="s">
        <v>620</v>
      </c>
      <c r="L17" s="9"/>
    </row>
    <row r="18" spans="1:13" ht="12.75" customHeight="1" thickBot="1" x14ac:dyDescent="0.25">
      <c r="A18" s="101"/>
      <c r="B18" s="48"/>
      <c r="C18" s="46"/>
      <c r="D18" s="101"/>
      <c r="E18" s="79"/>
      <c r="F18" s="75"/>
      <c r="G18" s="20" t="s">
        <v>793</v>
      </c>
      <c r="H18" s="72" t="s">
        <v>140</v>
      </c>
      <c r="I18" s="20" t="s">
        <v>793</v>
      </c>
      <c r="J18" s="41" t="s">
        <v>140</v>
      </c>
      <c r="K18" s="41" t="s">
        <v>793</v>
      </c>
      <c r="L18" s="72" t="s">
        <v>140</v>
      </c>
    </row>
    <row r="19" spans="1:13" ht="12.75" customHeight="1" thickTop="1" x14ac:dyDescent="0.2">
      <c r="A19" s="5" t="s">
        <v>1060</v>
      </c>
      <c r="B19" s="1"/>
      <c r="C19" s="1"/>
      <c r="D19" s="1"/>
      <c r="E19" s="68"/>
      <c r="F19" s="68"/>
      <c r="G19" s="37"/>
      <c r="H19" s="37"/>
      <c r="I19" s="37"/>
      <c r="J19" s="37"/>
      <c r="K19" s="37"/>
      <c r="L19" s="37"/>
    </row>
    <row r="20" spans="1:13" ht="12.75" customHeight="1" x14ac:dyDescent="0.2">
      <c r="A20" s="88" t="s">
        <v>30</v>
      </c>
      <c r="B20" s="81" t="s">
        <v>254</v>
      </c>
      <c r="C20" s="68" t="s">
        <v>442</v>
      </c>
      <c r="D20" s="59" t="s">
        <v>211</v>
      </c>
      <c r="E20" s="36" t="s">
        <v>423</v>
      </c>
      <c r="F20" s="36" t="s">
        <v>1085</v>
      </c>
      <c r="G20" s="59" t="s">
        <v>37</v>
      </c>
      <c r="H20" s="36" t="s">
        <v>1084</v>
      </c>
      <c r="I20" s="59" t="s">
        <v>1116</v>
      </c>
      <c r="J20" s="36" t="s">
        <v>1114</v>
      </c>
      <c r="K20" s="59" t="s">
        <v>1117</v>
      </c>
      <c r="L20" s="36" t="s">
        <v>1115</v>
      </c>
    </row>
    <row r="21" spans="1:13" ht="12.75" customHeight="1" x14ac:dyDescent="0.2">
      <c r="A21" s="5" t="s">
        <v>99</v>
      </c>
      <c r="B21" s="1"/>
      <c r="C21" s="1"/>
      <c r="D21" s="1"/>
      <c r="E21" s="68"/>
      <c r="F21" s="68"/>
      <c r="G21" s="37"/>
      <c r="H21" s="37"/>
      <c r="I21" s="37"/>
      <c r="J21" s="37"/>
      <c r="K21" s="37"/>
      <c r="L21" s="37"/>
    </row>
    <row r="22" spans="1:13" ht="12.75" customHeight="1" x14ac:dyDescent="0.2">
      <c r="A22" s="5"/>
      <c r="B22" s="1"/>
      <c r="C22" s="1"/>
      <c r="D22" s="1"/>
      <c r="E22" s="68"/>
      <c r="F22" s="68"/>
      <c r="G22" s="37"/>
      <c r="H22" s="37"/>
      <c r="I22" s="37"/>
      <c r="J22" s="37"/>
      <c r="K22" s="37"/>
      <c r="L22" s="37"/>
    </row>
    <row r="23" spans="1:13" ht="12.75" hidden="1" customHeight="1" x14ac:dyDescent="0.2">
      <c r="B23" s="61" t="s">
        <v>163</v>
      </c>
    </row>
    <row r="24" spans="1:13" ht="12.75" hidden="1" customHeight="1" x14ac:dyDescent="0.2">
      <c r="B24" s="61" t="s">
        <v>478</v>
      </c>
    </row>
    <row r="25" spans="1:13" ht="12.75" hidden="1" customHeight="1" x14ac:dyDescent="0.2">
      <c r="B25" s="61" t="s">
        <v>1053</v>
      </c>
    </row>
    <row r="26" spans="1:13" ht="32.25" hidden="1" customHeight="1" x14ac:dyDescent="0.2">
      <c r="A26" s="5" t="s">
        <v>875</v>
      </c>
      <c r="B26" s="35" t="s">
        <v>991</v>
      </c>
      <c r="C26" s="5" t="s">
        <v>1038</v>
      </c>
      <c r="D26" s="65">
        <v>3900</v>
      </c>
      <c r="E26" s="36">
        <v>8.4700000000000006</v>
      </c>
      <c r="F26" s="36">
        <v>33033</v>
      </c>
      <c r="G26" s="65">
        <v>2356</v>
      </c>
      <c r="H26" s="36">
        <v>19955.32</v>
      </c>
      <c r="I26" s="5">
        <f t="shared" ref="I26:I27" si="0">IF(D26-G26&gt;0,D26-G26,0)</f>
        <v>1544</v>
      </c>
      <c r="J26" s="36">
        <f t="shared" ref="J26:J27" si="1">I26*E26</f>
        <v>13077.68</v>
      </c>
      <c r="K26" s="5">
        <f t="shared" ref="K26:K27" si="2">IF(D26-G26&lt;0,G26-D26,0)</f>
        <v>0</v>
      </c>
      <c r="L26" s="36">
        <f t="shared" ref="L26:L27" si="3">K26*E26</f>
        <v>0</v>
      </c>
      <c r="M26" s="45"/>
    </row>
    <row r="27" spans="1:13" ht="74.25" hidden="1" customHeight="1" x14ac:dyDescent="0.2">
      <c r="A27" s="5" t="s">
        <v>605</v>
      </c>
      <c r="B27" s="35" t="s">
        <v>23</v>
      </c>
      <c r="C27" s="5" t="s">
        <v>679</v>
      </c>
      <c r="D27" s="65">
        <v>2799.29</v>
      </c>
      <c r="E27" s="36">
        <v>25.67</v>
      </c>
      <c r="F27" s="36">
        <v>71857.77</v>
      </c>
      <c r="G27" s="65">
        <v>589</v>
      </c>
      <c r="H27" s="36">
        <v>15119.63</v>
      </c>
      <c r="I27" s="5">
        <f t="shared" si="0"/>
        <v>2210.29</v>
      </c>
      <c r="J27" s="36">
        <f t="shared" si="1"/>
        <v>56738.14</v>
      </c>
      <c r="K27" s="5">
        <f t="shared" si="2"/>
        <v>0</v>
      </c>
      <c r="L27" s="36">
        <f t="shared" si="3"/>
        <v>0</v>
      </c>
      <c r="M27" s="45"/>
    </row>
    <row r="28" spans="1:13" ht="12.75" hidden="1" customHeight="1" x14ac:dyDescent="0.2">
      <c r="B28" s="35" t="s">
        <v>690</v>
      </c>
    </row>
    <row r="29" spans="1:13" ht="63.75" hidden="1" customHeight="1" x14ac:dyDescent="0.2">
      <c r="A29" s="5" t="s">
        <v>911</v>
      </c>
      <c r="B29" s="35" t="s">
        <v>506</v>
      </c>
      <c r="C29" s="5" t="s">
        <v>679</v>
      </c>
      <c r="D29" s="65">
        <v>1521</v>
      </c>
      <c r="E29" s="36">
        <v>101.48</v>
      </c>
      <c r="F29" s="36">
        <v>154351.07999999999</v>
      </c>
      <c r="G29" s="65">
        <v>193.79</v>
      </c>
      <c r="H29" s="36">
        <v>19665.810000000001</v>
      </c>
      <c r="I29" s="5">
        <f>IF(D29-G29&gt;0,D29-G29,0)</f>
        <v>1327.21</v>
      </c>
      <c r="J29" s="36">
        <f>I29*E29</f>
        <v>134685.26999999999</v>
      </c>
      <c r="K29" s="5">
        <f>IF(D29-G29&lt;0,G29-D29,0)</f>
        <v>0</v>
      </c>
      <c r="L29" s="36">
        <f>K29*E29</f>
        <v>0</v>
      </c>
      <c r="M29" s="45"/>
    </row>
    <row r="30" spans="1:13" ht="12.75" hidden="1" customHeight="1" x14ac:dyDescent="0.2">
      <c r="B30" s="35" t="s">
        <v>133</v>
      </c>
    </row>
    <row r="31" spans="1:13" ht="74.25" hidden="1" customHeight="1" x14ac:dyDescent="0.2">
      <c r="A31" s="5" t="s">
        <v>935</v>
      </c>
      <c r="B31" s="35" t="s">
        <v>11</v>
      </c>
      <c r="C31" s="5" t="s">
        <v>679</v>
      </c>
      <c r="D31" s="65">
        <v>380.25</v>
      </c>
      <c r="E31" s="36">
        <v>61.84</v>
      </c>
      <c r="F31" s="36">
        <v>23514.66</v>
      </c>
      <c r="G31" s="65">
        <v>29.53</v>
      </c>
      <c r="H31" s="36">
        <v>1826.14</v>
      </c>
      <c r="I31" s="5">
        <f>IF(D31-G31&gt;0,D31-G31,0)</f>
        <v>350.72</v>
      </c>
      <c r="J31" s="36">
        <f>I31*E31</f>
        <v>21688.52</v>
      </c>
      <c r="K31" s="5">
        <f>IF(D31-G31&lt;0,G31-D31,0)</f>
        <v>0</v>
      </c>
      <c r="L31" s="36">
        <f>K31*E31</f>
        <v>0</v>
      </c>
      <c r="M31" s="45"/>
    </row>
    <row r="32" spans="1:13" ht="63.75" hidden="1" customHeight="1" x14ac:dyDescent="0.2">
      <c r="B32" s="35" t="s">
        <v>637</v>
      </c>
    </row>
    <row r="33" spans="1:13" ht="63.75" hidden="1" customHeight="1" x14ac:dyDescent="0.2">
      <c r="A33" s="5" t="s">
        <v>666</v>
      </c>
      <c r="B33" s="35" t="s">
        <v>398</v>
      </c>
      <c r="C33" s="5" t="s">
        <v>679</v>
      </c>
      <c r="D33" s="65">
        <v>737.13</v>
      </c>
      <c r="E33" s="36">
        <v>161.02000000000001</v>
      </c>
      <c r="F33" s="36">
        <v>118692.67</v>
      </c>
      <c r="G33" s="65">
        <v>3627.05</v>
      </c>
      <c r="H33" s="36">
        <v>584027.59</v>
      </c>
      <c r="I33" s="5">
        <f>IF(D33-G33&gt;0,D33-G33,0)</f>
        <v>0</v>
      </c>
      <c r="J33" s="36">
        <f>I33*E33</f>
        <v>0</v>
      </c>
      <c r="K33" s="5">
        <f>IF(D33-G33&lt;0,G33-D33,0)</f>
        <v>2889.92</v>
      </c>
      <c r="L33" s="36">
        <f>K33*E33</f>
        <v>465334.92</v>
      </c>
      <c r="M33" s="45"/>
    </row>
    <row r="34" spans="1:13" ht="74.25" hidden="1" customHeight="1" x14ac:dyDescent="0.2">
      <c r="B34" s="35" t="s">
        <v>519</v>
      </c>
    </row>
    <row r="35" spans="1:13" ht="12.75" hidden="1" customHeight="1" x14ac:dyDescent="0.2"/>
    <row r="36" spans="1:13" ht="42.75" hidden="1" customHeight="1" x14ac:dyDescent="0.2">
      <c r="B36" s="35" t="s">
        <v>933</v>
      </c>
    </row>
    <row r="37" spans="1:13" ht="63.75" hidden="1" customHeight="1" x14ac:dyDescent="0.2">
      <c r="A37" s="5" t="s">
        <v>349</v>
      </c>
      <c r="B37" s="35" t="s">
        <v>161</v>
      </c>
      <c r="C37" s="5" t="s">
        <v>679</v>
      </c>
      <c r="D37" s="65">
        <v>380.25</v>
      </c>
      <c r="E37" s="36">
        <v>37.54</v>
      </c>
      <c r="F37" s="36">
        <v>14274.59</v>
      </c>
      <c r="G37" s="65">
        <v>164.26</v>
      </c>
      <c r="H37" s="36">
        <v>6166.32</v>
      </c>
      <c r="I37" s="5">
        <f t="shared" ref="I37:I38" si="4">IF(D37-G37&gt;0,D37-G37,0)</f>
        <v>215.99</v>
      </c>
      <c r="J37" s="36">
        <f t="shared" ref="J37:J38" si="5">I37*E37</f>
        <v>8108.26</v>
      </c>
      <c r="K37" s="5">
        <f t="shared" ref="K37:K38" si="6">IF(D37-G37&lt;0,G37-D37,0)</f>
        <v>0</v>
      </c>
      <c r="L37" s="36">
        <f t="shared" ref="L37:L38" si="7">K37*E37</f>
        <v>0</v>
      </c>
      <c r="M37" s="45"/>
    </row>
    <row r="38" spans="1:13" ht="63.75" hidden="1" customHeight="1" x14ac:dyDescent="0.2">
      <c r="A38" s="5" t="s">
        <v>808</v>
      </c>
      <c r="B38" s="35" t="s">
        <v>724</v>
      </c>
      <c r="C38" s="5" t="s">
        <v>624</v>
      </c>
      <c r="D38" s="65">
        <v>13996.47</v>
      </c>
      <c r="E38" s="36">
        <v>5.51</v>
      </c>
      <c r="F38" s="36">
        <v>77120.55</v>
      </c>
      <c r="G38" s="65">
        <v>28175.35</v>
      </c>
      <c r="H38" s="36">
        <v>155246.18</v>
      </c>
      <c r="I38" s="5">
        <f t="shared" si="4"/>
        <v>0</v>
      </c>
      <c r="J38" s="36">
        <f t="shared" si="5"/>
        <v>0</v>
      </c>
      <c r="K38" s="5">
        <f t="shared" si="6"/>
        <v>14178.88</v>
      </c>
      <c r="L38" s="36">
        <f t="shared" si="7"/>
        <v>78125.63</v>
      </c>
      <c r="M38" s="45"/>
    </row>
    <row r="39" spans="1:13" ht="21.75" hidden="1" customHeight="1" x14ac:dyDescent="0.2">
      <c r="B39" s="35" t="s">
        <v>515</v>
      </c>
    </row>
    <row r="40" spans="1:13" ht="53.25" hidden="1" customHeight="1" x14ac:dyDescent="0.2">
      <c r="A40" s="5" t="s">
        <v>1076</v>
      </c>
      <c r="B40" s="35" t="s">
        <v>948</v>
      </c>
      <c r="C40" s="5" t="s">
        <v>679</v>
      </c>
      <c r="D40" s="65">
        <v>518.4</v>
      </c>
      <c r="E40" s="36">
        <v>325.02</v>
      </c>
      <c r="F40" s="36">
        <v>168490.37</v>
      </c>
      <c r="G40" s="65">
        <v>3556</v>
      </c>
      <c r="H40" s="36">
        <v>1155771.1200000001</v>
      </c>
      <c r="I40" s="5">
        <f t="shared" ref="I40:I41" si="8">IF(D40-G40&gt;0,D40-G40,0)</f>
        <v>0</v>
      </c>
      <c r="J40" s="36">
        <f t="shared" ref="J40:J41" si="9">I40*E40</f>
        <v>0</v>
      </c>
      <c r="K40" s="5">
        <f t="shared" ref="K40:K41" si="10">IF(D40-G40&lt;0,G40-D40,0)</f>
        <v>3037.6</v>
      </c>
      <c r="L40" s="36">
        <f t="shared" ref="L40:L41" si="11">K40*E40</f>
        <v>987280.75</v>
      </c>
      <c r="M40" s="45"/>
    </row>
    <row r="41" spans="1:13" ht="74.25" hidden="1" customHeight="1" x14ac:dyDescent="0.2">
      <c r="A41" s="5" t="s">
        <v>870</v>
      </c>
      <c r="B41" s="35" t="s">
        <v>491</v>
      </c>
      <c r="C41" s="5" t="s">
        <v>679</v>
      </c>
      <c r="D41" s="65">
        <v>0</v>
      </c>
      <c r="E41" s="36">
        <v>21.9</v>
      </c>
      <c r="F41" s="36">
        <v>0</v>
      </c>
      <c r="G41" s="65">
        <v>5635.07</v>
      </c>
      <c r="H41" s="36">
        <v>123408.03</v>
      </c>
      <c r="I41" s="5">
        <f t="shared" si="8"/>
        <v>0</v>
      </c>
      <c r="J41" s="36">
        <f t="shared" si="9"/>
        <v>0</v>
      </c>
      <c r="K41" s="5">
        <f t="shared" si="10"/>
        <v>5635.07</v>
      </c>
      <c r="L41" s="36">
        <f t="shared" si="11"/>
        <v>123408.03</v>
      </c>
      <c r="M41" s="45"/>
    </row>
    <row r="42" spans="1:13" ht="53.25" hidden="1" customHeight="1" x14ac:dyDescent="0.2">
      <c r="B42" s="35" t="s">
        <v>791</v>
      </c>
    </row>
    <row r="43" spans="1:13" ht="12.75" hidden="1" customHeight="1" x14ac:dyDescent="0.2">
      <c r="B43" s="61" t="s">
        <v>544</v>
      </c>
      <c r="F43" s="28">
        <v>903869.14</v>
      </c>
      <c r="H43" s="28">
        <v>2081186.14</v>
      </c>
    </row>
    <row r="44" spans="1:13" ht="12.75" hidden="1" customHeight="1" x14ac:dyDescent="0.2">
      <c r="B44" s="61" t="s">
        <v>220</v>
      </c>
    </row>
    <row r="45" spans="1:13" ht="42.75" hidden="1" customHeight="1" x14ac:dyDescent="0.2">
      <c r="A45" s="5" t="s">
        <v>955</v>
      </c>
      <c r="B45" s="35" t="s">
        <v>830</v>
      </c>
      <c r="C45" s="5" t="s">
        <v>1038</v>
      </c>
      <c r="D45" s="65">
        <v>908</v>
      </c>
      <c r="E45" s="36">
        <v>92.51</v>
      </c>
      <c r="F45" s="36">
        <v>83999.08</v>
      </c>
      <c r="G45" s="65">
        <v>265.02999999999997</v>
      </c>
      <c r="H45" s="36">
        <v>24517.93</v>
      </c>
      <c r="I45" s="5">
        <f t="shared" ref="I45:I46" si="12">IF(D45-G45&gt;0,D45-G45,0)</f>
        <v>642.97</v>
      </c>
      <c r="J45" s="36">
        <f t="shared" ref="J45:J46" si="13">I45*E45</f>
        <v>59481.15</v>
      </c>
      <c r="K45" s="5">
        <f t="shared" ref="K45:K46" si="14">IF(D45-G45&lt;0,G45-D45,0)</f>
        <v>0</v>
      </c>
      <c r="L45" s="36">
        <f t="shared" ref="L45:L46" si="15">K45*E45</f>
        <v>0</v>
      </c>
      <c r="M45" s="45"/>
    </row>
    <row r="46" spans="1:13" ht="74.25" hidden="1" customHeight="1" x14ac:dyDescent="0.2">
      <c r="A46" s="5" t="s">
        <v>996</v>
      </c>
      <c r="B46" s="35" t="s">
        <v>732</v>
      </c>
      <c r="C46" s="5" t="s">
        <v>679</v>
      </c>
      <c r="D46" s="65">
        <v>278</v>
      </c>
      <c r="E46" s="36">
        <v>1902.52</v>
      </c>
      <c r="F46" s="36">
        <v>528900.56000000006</v>
      </c>
      <c r="G46" s="65">
        <v>633.47</v>
      </c>
      <c r="H46" s="36">
        <v>1205189.3400000001</v>
      </c>
      <c r="I46" s="5">
        <f t="shared" si="12"/>
        <v>0</v>
      </c>
      <c r="J46" s="36">
        <f t="shared" si="13"/>
        <v>0</v>
      </c>
      <c r="K46" s="5">
        <f t="shared" si="14"/>
        <v>355.47</v>
      </c>
      <c r="L46" s="36">
        <f t="shared" si="15"/>
        <v>676288.78</v>
      </c>
      <c r="M46" s="45"/>
    </row>
    <row r="47" spans="1:13" ht="12.75" hidden="1" customHeight="1" x14ac:dyDescent="0.2"/>
    <row r="48" spans="1:13" ht="32.25" hidden="1" customHeight="1" x14ac:dyDescent="0.2">
      <c r="B48" s="35" t="s">
        <v>593</v>
      </c>
    </row>
    <row r="49" spans="1:13" ht="74.25" hidden="1" customHeight="1" x14ac:dyDescent="0.2">
      <c r="A49" s="5" t="s">
        <v>916</v>
      </c>
      <c r="B49" s="35" t="s">
        <v>1068</v>
      </c>
      <c r="C49" s="5" t="s">
        <v>708</v>
      </c>
      <c r="D49" s="65">
        <v>12249</v>
      </c>
      <c r="E49" s="36">
        <v>22.89</v>
      </c>
      <c r="F49" s="36">
        <v>280379.61</v>
      </c>
      <c r="G49" s="65">
        <v>20681.88</v>
      </c>
      <c r="H49" s="36">
        <v>473408.23</v>
      </c>
      <c r="I49" s="5">
        <f>IF(D49-G49&gt;0,D49-G49,0)</f>
        <v>0</v>
      </c>
      <c r="J49" s="36">
        <f>I49*E49</f>
        <v>0</v>
      </c>
      <c r="K49" s="5">
        <f>IF(D49-G49&lt;0,G49-D49,0)</f>
        <v>8432.8799999999992</v>
      </c>
      <c r="L49" s="36">
        <f>K49*E49</f>
        <v>193028.62</v>
      </c>
      <c r="M49" s="45"/>
    </row>
    <row r="50" spans="1:13" ht="32.25" hidden="1" customHeight="1" x14ac:dyDescent="0.2">
      <c r="B50" s="35" t="s">
        <v>591</v>
      </c>
    </row>
    <row r="51" spans="1:13" ht="63.75" hidden="1" customHeight="1" x14ac:dyDescent="0.2">
      <c r="A51" s="5" t="s">
        <v>231</v>
      </c>
      <c r="B51" s="35" t="s">
        <v>990</v>
      </c>
      <c r="C51" s="5" t="s">
        <v>101</v>
      </c>
      <c r="D51" s="65">
        <v>20687</v>
      </c>
      <c r="E51" s="36">
        <v>19.329999999999998</v>
      </c>
      <c r="F51" s="36">
        <v>399879.71</v>
      </c>
      <c r="G51" s="65">
        <v>24230.5</v>
      </c>
      <c r="H51" s="36">
        <v>468375.57</v>
      </c>
      <c r="I51" s="5">
        <f>IF(D51-G51&gt;0,D51-G51,0)</f>
        <v>0</v>
      </c>
      <c r="J51" s="36">
        <f>I51*E51</f>
        <v>0</v>
      </c>
      <c r="K51" s="5">
        <f>IF(D51-G51&lt;0,G51-D51,0)</f>
        <v>3543.5</v>
      </c>
      <c r="L51" s="36">
        <f>K51*E51</f>
        <v>68495.86</v>
      </c>
      <c r="M51" s="45"/>
    </row>
    <row r="52" spans="1:13" ht="12.75" hidden="1" customHeight="1" x14ac:dyDescent="0.2">
      <c r="B52" s="35" t="s">
        <v>543</v>
      </c>
    </row>
    <row r="53" spans="1:13" ht="53.25" hidden="1" customHeight="1" x14ac:dyDescent="0.2">
      <c r="A53" s="5" t="s">
        <v>936</v>
      </c>
      <c r="B53" s="35" t="s">
        <v>60</v>
      </c>
      <c r="C53" s="5" t="s">
        <v>1038</v>
      </c>
      <c r="D53" s="65">
        <v>123</v>
      </c>
      <c r="E53" s="36">
        <v>132.91</v>
      </c>
      <c r="F53" s="36">
        <v>16347.93</v>
      </c>
      <c r="G53" s="65">
        <v>98.06</v>
      </c>
      <c r="H53" s="36">
        <v>13033.15</v>
      </c>
      <c r="I53" s="5">
        <f t="shared" ref="I53:I56" si="16">IF(D53-G53&gt;0,D53-G53,0)</f>
        <v>24.94</v>
      </c>
      <c r="J53" s="36">
        <f t="shared" ref="J53:J56" si="17">I53*E53</f>
        <v>3314.78</v>
      </c>
      <c r="K53" s="5">
        <f t="shared" ref="K53:K56" si="18">IF(D53-G53&lt;0,G53-D53,0)</f>
        <v>0</v>
      </c>
      <c r="L53" s="36">
        <f t="shared" ref="L53:L56" si="19">K53*E53</f>
        <v>0</v>
      </c>
      <c r="M53" s="45"/>
    </row>
    <row r="54" spans="1:13" ht="53.25" hidden="1" customHeight="1" x14ac:dyDescent="0.2">
      <c r="A54" s="5" t="s">
        <v>564</v>
      </c>
      <c r="B54" s="35" t="s">
        <v>413</v>
      </c>
      <c r="C54" s="5" t="s">
        <v>1038</v>
      </c>
      <c r="D54" s="65">
        <v>684</v>
      </c>
      <c r="E54" s="36">
        <v>149.13999999999999</v>
      </c>
      <c r="F54" s="36">
        <v>102011.76</v>
      </c>
      <c r="G54" s="65">
        <v>604.99</v>
      </c>
      <c r="H54" s="36">
        <v>90228.21</v>
      </c>
      <c r="I54" s="5">
        <f t="shared" si="16"/>
        <v>79.010000000000005</v>
      </c>
      <c r="J54" s="36">
        <f t="shared" si="17"/>
        <v>11783.55</v>
      </c>
      <c r="K54" s="5">
        <f t="shared" si="18"/>
        <v>0</v>
      </c>
      <c r="L54" s="36">
        <f t="shared" si="19"/>
        <v>0</v>
      </c>
      <c r="M54" s="45"/>
    </row>
    <row r="55" spans="1:13" ht="53.25" hidden="1" customHeight="1" x14ac:dyDescent="0.2">
      <c r="A55" s="5" t="s">
        <v>675</v>
      </c>
      <c r="B55" s="35" t="s">
        <v>490</v>
      </c>
      <c r="C55" s="5" t="s">
        <v>1038</v>
      </c>
      <c r="D55" s="65">
        <v>459</v>
      </c>
      <c r="E55" s="36">
        <v>312.06</v>
      </c>
      <c r="F55" s="36">
        <v>143235.54</v>
      </c>
      <c r="G55" s="65">
        <v>118.13</v>
      </c>
      <c r="H55" s="36">
        <v>36863.65</v>
      </c>
      <c r="I55" s="5">
        <f t="shared" si="16"/>
        <v>340.87</v>
      </c>
      <c r="J55" s="36">
        <f t="shared" si="17"/>
        <v>106371.89</v>
      </c>
      <c r="K55" s="5">
        <f t="shared" si="18"/>
        <v>0</v>
      </c>
      <c r="L55" s="36">
        <f t="shared" si="19"/>
        <v>0</v>
      </c>
      <c r="M55" s="45"/>
    </row>
    <row r="56" spans="1:13" ht="53.25" hidden="1" customHeight="1" x14ac:dyDescent="0.2">
      <c r="A56" s="5" t="s">
        <v>1032</v>
      </c>
      <c r="B56" s="35" t="s">
        <v>268</v>
      </c>
      <c r="C56" s="5" t="s">
        <v>1038</v>
      </c>
      <c r="D56" s="65">
        <v>56.8</v>
      </c>
      <c r="E56" s="36">
        <v>216.96</v>
      </c>
      <c r="F56" s="36">
        <v>12323.33</v>
      </c>
      <c r="G56" s="65">
        <v>38.22</v>
      </c>
      <c r="H56" s="36">
        <v>8292.2099999999991</v>
      </c>
      <c r="I56" s="5">
        <f t="shared" si="16"/>
        <v>18.579999999999998</v>
      </c>
      <c r="J56" s="36">
        <f t="shared" si="17"/>
        <v>4031.12</v>
      </c>
      <c r="K56" s="5">
        <f t="shared" si="18"/>
        <v>0</v>
      </c>
      <c r="L56" s="36">
        <f t="shared" si="19"/>
        <v>0</v>
      </c>
      <c r="M56" s="45"/>
    </row>
    <row r="57" spans="1:13" ht="12.75" hidden="1" customHeight="1" x14ac:dyDescent="0.2">
      <c r="B57" s="61" t="s">
        <v>805</v>
      </c>
      <c r="F57" s="28">
        <v>1567077.52</v>
      </c>
      <c r="H57" s="28">
        <v>2319908.29</v>
      </c>
    </row>
    <row r="58" spans="1:13" ht="12.75" hidden="1" customHeight="1" x14ac:dyDescent="0.2">
      <c r="B58" s="61" t="s">
        <v>306</v>
      </c>
    </row>
    <row r="59" spans="1:13" ht="63.75" hidden="1" customHeight="1" x14ac:dyDescent="0.2">
      <c r="A59" s="5" t="s">
        <v>886</v>
      </c>
      <c r="B59" s="35" t="s">
        <v>72</v>
      </c>
      <c r="C59" s="5" t="s">
        <v>1038</v>
      </c>
      <c r="D59" s="65">
        <v>688.79</v>
      </c>
      <c r="E59" s="36">
        <v>220.71</v>
      </c>
      <c r="F59" s="36">
        <v>152022.84</v>
      </c>
      <c r="G59" s="65">
        <v>1770.15</v>
      </c>
      <c r="H59" s="36">
        <v>390689.81</v>
      </c>
      <c r="I59" s="5">
        <f>IF(D59-G59&gt;0,D59-G59,0)</f>
        <v>0</v>
      </c>
      <c r="J59" s="36">
        <f>I59*E59</f>
        <v>0</v>
      </c>
      <c r="K59" s="5">
        <f>IF(D59-G59&lt;0,G59-D59,0)</f>
        <v>1081.3599999999999</v>
      </c>
      <c r="L59" s="36">
        <f>K59*E59</f>
        <v>238666.97</v>
      </c>
      <c r="M59" s="45"/>
    </row>
    <row r="60" spans="1:13" ht="12.75" hidden="1" customHeight="1" x14ac:dyDescent="0.2"/>
    <row r="61" spans="1:13" ht="21.75" hidden="1" customHeight="1" x14ac:dyDescent="0.2">
      <c r="B61" s="35" t="s">
        <v>339</v>
      </c>
    </row>
    <row r="62" spans="1:13" ht="63.75" hidden="1" customHeight="1" x14ac:dyDescent="0.2">
      <c r="A62" s="5" t="s">
        <v>924</v>
      </c>
      <c r="B62" s="35" t="s">
        <v>369</v>
      </c>
      <c r="C62" s="5" t="s">
        <v>101</v>
      </c>
      <c r="D62" s="65">
        <v>2203.44</v>
      </c>
      <c r="E62" s="36">
        <v>24</v>
      </c>
      <c r="F62" s="36">
        <v>52882.559999999998</v>
      </c>
      <c r="G62" s="65">
        <v>7983.57</v>
      </c>
      <c r="H62" s="36">
        <v>191605.68</v>
      </c>
      <c r="I62" s="5">
        <f>IF(D62-G62&gt;0,D62-G62,0)</f>
        <v>0</v>
      </c>
      <c r="J62" s="36">
        <f>I62*E62</f>
        <v>0</v>
      </c>
      <c r="K62" s="5">
        <f>IF(D62-G62&lt;0,G62-D62,0)</f>
        <v>5780.13</v>
      </c>
      <c r="L62" s="36">
        <f>K62*E62</f>
        <v>138723.12</v>
      </c>
      <c r="M62" s="45"/>
    </row>
    <row r="63" spans="1:13" ht="21.75" hidden="1" customHeight="1" x14ac:dyDescent="0.2">
      <c r="B63" s="35" t="s">
        <v>848</v>
      </c>
    </row>
    <row r="64" spans="1:13" ht="63.75" hidden="1" customHeight="1" x14ac:dyDescent="0.2">
      <c r="A64" s="5" t="s">
        <v>237</v>
      </c>
      <c r="B64" s="35" t="s">
        <v>845</v>
      </c>
      <c r="C64" s="5" t="s">
        <v>101</v>
      </c>
      <c r="D64" s="65">
        <v>3599.96</v>
      </c>
      <c r="E64" s="36">
        <v>20.309999999999999</v>
      </c>
      <c r="F64" s="36">
        <v>73115.19</v>
      </c>
      <c r="G64" s="65">
        <v>13422.89</v>
      </c>
      <c r="H64" s="36">
        <v>272618.90000000002</v>
      </c>
      <c r="I64" s="5">
        <f>IF(D64-G64&gt;0,D64-G64,0)</f>
        <v>0</v>
      </c>
      <c r="J64" s="36">
        <f>I64*E64</f>
        <v>0</v>
      </c>
      <c r="K64" s="5">
        <f>IF(D64-G64&lt;0,G64-D64,0)</f>
        <v>9822.93</v>
      </c>
      <c r="L64" s="36">
        <f>K64*E64</f>
        <v>199503.71</v>
      </c>
      <c r="M64" s="45"/>
    </row>
    <row r="65" spans="1:13" ht="21.75" hidden="1" customHeight="1" x14ac:dyDescent="0.2">
      <c r="B65" s="35" t="s">
        <v>727</v>
      </c>
    </row>
    <row r="66" spans="1:13" ht="63.75" hidden="1" customHeight="1" x14ac:dyDescent="0.2">
      <c r="A66" s="5" t="s">
        <v>1072</v>
      </c>
      <c r="B66" s="35" t="s">
        <v>981</v>
      </c>
      <c r="C66" s="5" t="s">
        <v>101</v>
      </c>
      <c r="D66" s="65">
        <v>111.6</v>
      </c>
      <c r="E66" s="36">
        <v>25.96</v>
      </c>
      <c r="F66" s="36">
        <v>2897.14</v>
      </c>
      <c r="G66" s="65">
        <v>406.94</v>
      </c>
      <c r="H66" s="36">
        <v>10564.16</v>
      </c>
      <c r="I66" s="5">
        <f>IF(D66-G66&gt;0,D66-G66,0)</f>
        <v>0</v>
      </c>
      <c r="J66" s="36">
        <f>I66*E66</f>
        <v>0</v>
      </c>
      <c r="K66" s="5">
        <f>IF(D66-G66&lt;0,G66-D66,0)</f>
        <v>295.33999999999997</v>
      </c>
      <c r="L66" s="36">
        <f>K66*E66</f>
        <v>7667.03</v>
      </c>
      <c r="M66" s="45"/>
    </row>
    <row r="67" spans="1:13" ht="21.75" hidden="1" customHeight="1" x14ac:dyDescent="0.2">
      <c r="B67" s="35" t="s">
        <v>971</v>
      </c>
    </row>
    <row r="68" spans="1:13" ht="63.75" hidden="1" customHeight="1" x14ac:dyDescent="0.2">
      <c r="A68" s="5" t="s">
        <v>387</v>
      </c>
      <c r="B68" s="35" t="s">
        <v>804</v>
      </c>
      <c r="C68" s="5" t="s">
        <v>101</v>
      </c>
      <c r="D68" s="65">
        <v>512.79</v>
      </c>
      <c r="E68" s="36">
        <v>25.01</v>
      </c>
      <c r="F68" s="36">
        <v>12824.88</v>
      </c>
      <c r="G68" s="65">
        <v>269.02999999999997</v>
      </c>
      <c r="H68" s="36">
        <v>6728.44</v>
      </c>
      <c r="I68" s="5">
        <f>IF(D68-G68&gt;0,D68-G68,0)</f>
        <v>243.76</v>
      </c>
      <c r="J68" s="36">
        <f>I68*E68</f>
        <v>6096.44</v>
      </c>
      <c r="K68" s="5">
        <f>IF(D68-G68&lt;0,G68-D68,0)</f>
        <v>0</v>
      </c>
      <c r="L68" s="36">
        <f>K68*E68</f>
        <v>0</v>
      </c>
      <c r="M68" s="45"/>
    </row>
    <row r="69" spans="1:13" ht="21.75" hidden="1" customHeight="1" x14ac:dyDescent="0.2">
      <c r="B69" s="35" t="s">
        <v>971</v>
      </c>
    </row>
    <row r="70" spans="1:13" ht="63.75" hidden="1" customHeight="1" x14ac:dyDescent="0.2">
      <c r="A70" s="5" t="s">
        <v>282</v>
      </c>
      <c r="B70" s="35" t="s">
        <v>574</v>
      </c>
      <c r="C70" s="5" t="s">
        <v>679</v>
      </c>
      <c r="D70" s="65">
        <v>56</v>
      </c>
      <c r="E70" s="36">
        <v>2048.56</v>
      </c>
      <c r="F70" s="36">
        <v>114719.36</v>
      </c>
      <c r="G70" s="65">
        <v>96.89</v>
      </c>
      <c r="H70" s="36">
        <v>198484.98</v>
      </c>
      <c r="I70" s="5">
        <f>IF(D70-G70&gt;0,D70-G70,0)</f>
        <v>0</v>
      </c>
      <c r="J70" s="36">
        <f>I70*E70</f>
        <v>0</v>
      </c>
      <c r="K70" s="5">
        <f>IF(D70-G70&lt;0,G70-D70,0)</f>
        <v>40.89</v>
      </c>
      <c r="L70" s="36">
        <f>K70*E70</f>
        <v>83765.62</v>
      </c>
      <c r="M70" s="45"/>
    </row>
    <row r="71" spans="1:13" ht="32.25" hidden="1" customHeight="1" x14ac:dyDescent="0.2">
      <c r="B71" s="35" t="s">
        <v>752</v>
      </c>
    </row>
    <row r="72" spans="1:13" ht="63.75" hidden="1" customHeight="1" x14ac:dyDescent="0.2">
      <c r="A72" s="5" t="s">
        <v>626</v>
      </c>
      <c r="B72" s="35" t="s">
        <v>275</v>
      </c>
      <c r="C72" s="5" t="s">
        <v>1038</v>
      </c>
      <c r="D72" s="65">
        <v>959.79</v>
      </c>
      <c r="E72" s="36">
        <v>248.71</v>
      </c>
      <c r="F72" s="36">
        <v>238709.37</v>
      </c>
      <c r="G72" s="65">
        <v>303.7</v>
      </c>
      <c r="H72" s="36">
        <v>75533.23</v>
      </c>
      <c r="I72" s="5">
        <f>IF(D72-G72&gt;0,D72-G72,0)</f>
        <v>656.09</v>
      </c>
      <c r="J72" s="36">
        <f>I72*E72</f>
        <v>163176.14000000001</v>
      </c>
      <c r="K72" s="5">
        <f>IF(D72-G72&lt;0,G72-D72,0)</f>
        <v>0</v>
      </c>
      <c r="L72" s="36">
        <f>K72*E72</f>
        <v>0</v>
      </c>
      <c r="M72" s="45"/>
    </row>
    <row r="73" spans="1:13" ht="12.75" hidden="1" customHeight="1" x14ac:dyDescent="0.2"/>
    <row r="74" spans="1:13" ht="21.75" hidden="1" customHeight="1" x14ac:dyDescent="0.2">
      <c r="B74" s="35" t="s">
        <v>58</v>
      </c>
    </row>
    <row r="75" spans="1:13" ht="63.75" hidden="1" customHeight="1" x14ac:dyDescent="0.2">
      <c r="A75" s="5" t="s">
        <v>536</v>
      </c>
      <c r="B75" s="35" t="s">
        <v>1046</v>
      </c>
      <c r="C75" s="5" t="s">
        <v>101</v>
      </c>
      <c r="D75" s="65">
        <v>6634.31</v>
      </c>
      <c r="E75" s="36">
        <v>22.84</v>
      </c>
      <c r="F75" s="36">
        <v>151527.64000000001</v>
      </c>
      <c r="G75" s="65">
        <v>2084.98</v>
      </c>
      <c r="H75" s="36">
        <v>47620.94</v>
      </c>
      <c r="I75" s="5">
        <f>IF(D75-G75&gt;0,D75-G75,0)</f>
        <v>4549.33</v>
      </c>
      <c r="J75" s="36">
        <f>I75*E75</f>
        <v>103906.7</v>
      </c>
      <c r="K75" s="5">
        <f>IF(D75-G75&lt;0,G75-D75,0)</f>
        <v>0</v>
      </c>
      <c r="L75" s="36">
        <f>K75*E75</f>
        <v>0</v>
      </c>
      <c r="M75" s="45"/>
    </row>
    <row r="76" spans="1:13" ht="12.75" hidden="1" customHeight="1" x14ac:dyDescent="0.2">
      <c r="B76" s="35" t="s">
        <v>543</v>
      </c>
    </row>
    <row r="77" spans="1:13" ht="63.75" hidden="1" customHeight="1" x14ac:dyDescent="0.2">
      <c r="A77" s="5" t="s">
        <v>954</v>
      </c>
      <c r="B77" s="35" t="s">
        <v>78</v>
      </c>
      <c r="C77" s="5" t="s">
        <v>101</v>
      </c>
      <c r="D77" s="65">
        <v>4627.91</v>
      </c>
      <c r="E77" s="36">
        <v>20.309999999999999</v>
      </c>
      <c r="F77" s="36">
        <v>93992.85</v>
      </c>
      <c r="G77" s="65">
        <v>1234.0999999999999</v>
      </c>
      <c r="H77" s="36">
        <v>25064.57</v>
      </c>
      <c r="I77" s="5">
        <f>IF(D77-G77&gt;0,D77-G77,0)</f>
        <v>3393.81</v>
      </c>
      <c r="J77" s="36">
        <f>I77*E77</f>
        <v>68928.28</v>
      </c>
      <c r="K77" s="5">
        <f>IF(D77-G77&lt;0,G77-D77,0)</f>
        <v>0</v>
      </c>
      <c r="L77" s="36">
        <f>K77*E77</f>
        <v>0</v>
      </c>
      <c r="M77" s="45"/>
    </row>
    <row r="78" spans="1:13" ht="21.75" hidden="1" customHeight="1" x14ac:dyDescent="0.2">
      <c r="B78" s="35" t="s">
        <v>425</v>
      </c>
    </row>
    <row r="79" spans="1:13" ht="74.25" hidden="1" customHeight="1" x14ac:dyDescent="0.2">
      <c r="A79" s="5" t="s">
        <v>212</v>
      </c>
      <c r="B79" s="35" t="s">
        <v>227</v>
      </c>
      <c r="C79" s="5" t="s">
        <v>1038</v>
      </c>
      <c r="D79" s="65">
        <v>810.26</v>
      </c>
      <c r="E79" s="36">
        <v>243.62</v>
      </c>
      <c r="F79" s="36">
        <v>197395.54</v>
      </c>
      <c r="G79" s="65">
        <v>1340.49</v>
      </c>
      <c r="H79" s="36">
        <v>326570.17</v>
      </c>
      <c r="I79" s="5">
        <f>IF(D79-G79&gt;0,D79-G79,0)</f>
        <v>0</v>
      </c>
      <c r="J79" s="36">
        <f>I79*E79</f>
        <v>0</v>
      </c>
      <c r="K79" s="5">
        <f>IF(D79-G79&lt;0,G79-D79,0)</f>
        <v>530.23</v>
      </c>
      <c r="L79" s="36">
        <f>K79*E79</f>
        <v>129174.63</v>
      </c>
      <c r="M79" s="45"/>
    </row>
    <row r="80" spans="1:13" ht="21.75" hidden="1" customHeight="1" x14ac:dyDescent="0.2">
      <c r="B80" s="35" t="s">
        <v>451</v>
      </c>
    </row>
    <row r="81" spans="1:13" ht="63.75" hidden="1" customHeight="1" x14ac:dyDescent="0.2">
      <c r="A81" s="5" t="s">
        <v>800</v>
      </c>
      <c r="B81" s="35" t="s">
        <v>879</v>
      </c>
      <c r="C81" s="5" t="s">
        <v>101</v>
      </c>
      <c r="D81" s="65">
        <v>1225.25</v>
      </c>
      <c r="E81" s="36">
        <v>26.5</v>
      </c>
      <c r="F81" s="36">
        <v>32469.13</v>
      </c>
      <c r="G81" s="65">
        <v>698.91</v>
      </c>
      <c r="H81" s="36">
        <v>18521.12</v>
      </c>
      <c r="I81" s="5">
        <f>IF(D81-G81&gt;0,D81-G81,0)</f>
        <v>526.34</v>
      </c>
      <c r="J81" s="36">
        <f>I81*E81</f>
        <v>13948.01</v>
      </c>
      <c r="K81" s="5">
        <f>IF(D81-G81&lt;0,G81-D81,0)</f>
        <v>0</v>
      </c>
      <c r="L81" s="36">
        <f>K81*E81</f>
        <v>0</v>
      </c>
      <c r="M81" s="45"/>
    </row>
    <row r="82" spans="1:13" ht="12.75" hidden="1" customHeight="1" x14ac:dyDescent="0.2">
      <c r="B82" s="35" t="s">
        <v>543</v>
      </c>
    </row>
    <row r="83" spans="1:13" ht="63.75" hidden="1" customHeight="1" x14ac:dyDescent="0.2">
      <c r="A83" s="5" t="s">
        <v>122</v>
      </c>
      <c r="B83" s="35" t="s">
        <v>104</v>
      </c>
      <c r="C83" s="5" t="s">
        <v>101</v>
      </c>
      <c r="D83" s="65">
        <v>5882.37</v>
      </c>
      <c r="E83" s="36">
        <v>22.28</v>
      </c>
      <c r="F83" s="36">
        <v>131059.2</v>
      </c>
      <c r="G83" s="65">
        <v>11287.99</v>
      </c>
      <c r="H83" s="36">
        <v>251496.42</v>
      </c>
      <c r="I83" s="5">
        <f>IF(D83-G83&gt;0,D83-G83,0)</f>
        <v>0</v>
      </c>
      <c r="J83" s="36">
        <f>I83*E83</f>
        <v>0</v>
      </c>
      <c r="K83" s="5">
        <f>IF(D83-G83&lt;0,G83-D83,0)</f>
        <v>5405.62</v>
      </c>
      <c r="L83" s="36">
        <f>K83*E83</f>
        <v>120437.21</v>
      </c>
      <c r="M83" s="45"/>
    </row>
    <row r="84" spans="1:13" ht="12.75" hidden="1" customHeight="1" x14ac:dyDescent="0.2">
      <c r="B84" s="35" t="s">
        <v>543</v>
      </c>
    </row>
    <row r="85" spans="1:13" ht="63.75" hidden="1" customHeight="1" x14ac:dyDescent="0.2">
      <c r="A85" s="5" t="s">
        <v>520</v>
      </c>
      <c r="B85" s="35" t="s">
        <v>1052</v>
      </c>
      <c r="C85" s="5" t="s">
        <v>101</v>
      </c>
      <c r="D85" s="65">
        <v>4512.42</v>
      </c>
      <c r="E85" s="36">
        <v>20.309999999999999</v>
      </c>
      <c r="F85" s="36">
        <v>91647.25</v>
      </c>
      <c r="G85" s="65">
        <v>6104.59</v>
      </c>
      <c r="H85" s="36">
        <v>123984.22</v>
      </c>
      <c r="I85" s="5">
        <f>IF(D85-G85&gt;0,D85-G85,0)</f>
        <v>0</v>
      </c>
      <c r="J85" s="36">
        <f>I85*E85</f>
        <v>0</v>
      </c>
      <c r="K85" s="5">
        <f>IF(D85-G85&lt;0,G85-D85,0)</f>
        <v>1592.17</v>
      </c>
      <c r="L85" s="36">
        <f>K85*E85</f>
        <v>32336.97</v>
      </c>
      <c r="M85" s="45"/>
    </row>
    <row r="86" spans="1:13" ht="12.75" hidden="1" customHeight="1" x14ac:dyDescent="0.2"/>
    <row r="87" spans="1:13" ht="12.75" hidden="1" customHeight="1" x14ac:dyDescent="0.2">
      <c r="B87" s="35" t="s">
        <v>627</v>
      </c>
    </row>
    <row r="88" spans="1:13" ht="63.75" hidden="1" customHeight="1" x14ac:dyDescent="0.2">
      <c r="A88" s="5" t="s">
        <v>482</v>
      </c>
      <c r="B88" s="35" t="s">
        <v>524</v>
      </c>
      <c r="C88" s="5" t="s">
        <v>679</v>
      </c>
      <c r="D88" s="65">
        <v>92.37</v>
      </c>
      <c r="E88" s="36">
        <v>2092.1</v>
      </c>
      <c r="F88" s="36">
        <v>193247.28</v>
      </c>
      <c r="G88" s="65">
        <v>173.88</v>
      </c>
      <c r="H88" s="36">
        <v>363774.35</v>
      </c>
      <c r="I88" s="5">
        <f>IF(D88-G88&gt;0,D88-G88,0)</f>
        <v>0</v>
      </c>
      <c r="J88" s="36">
        <f>I88*E88</f>
        <v>0</v>
      </c>
      <c r="K88" s="5">
        <f>IF(D88-G88&lt;0,G88-D88,0)</f>
        <v>81.510000000000005</v>
      </c>
      <c r="L88" s="36">
        <f>K88*E88</f>
        <v>170527.07</v>
      </c>
      <c r="M88" s="45"/>
    </row>
    <row r="89" spans="1:13" ht="42.75" hidden="1" customHeight="1" x14ac:dyDescent="0.2">
      <c r="B89" s="35" t="s">
        <v>443</v>
      </c>
    </row>
    <row r="90" spans="1:13" ht="63.75" hidden="1" customHeight="1" x14ac:dyDescent="0.2">
      <c r="A90" s="5" t="s">
        <v>942</v>
      </c>
      <c r="B90" s="35" t="s">
        <v>1083</v>
      </c>
      <c r="C90" s="5" t="s">
        <v>101</v>
      </c>
      <c r="D90" s="65">
        <v>1977.51</v>
      </c>
      <c r="E90" s="36">
        <v>26.5</v>
      </c>
      <c r="F90" s="36">
        <v>52404.02</v>
      </c>
      <c r="G90" s="65">
        <v>141.31</v>
      </c>
      <c r="H90" s="36">
        <v>3744.72</v>
      </c>
      <c r="I90" s="5">
        <f>IF(D90-G90&gt;0,D90-G90,0)</f>
        <v>1836.2</v>
      </c>
      <c r="J90" s="36">
        <f>I90*E90</f>
        <v>48659.3</v>
      </c>
      <c r="K90" s="5">
        <f>IF(D90-G90&lt;0,G90-D90,0)</f>
        <v>0</v>
      </c>
      <c r="L90" s="36">
        <f>K90*E90</f>
        <v>0</v>
      </c>
      <c r="M90" s="45"/>
    </row>
    <row r="91" spans="1:13" ht="12.75" hidden="1" customHeight="1" x14ac:dyDescent="0.2">
      <c r="B91" s="35" t="s">
        <v>543</v>
      </c>
    </row>
    <row r="92" spans="1:13" ht="63.75" hidden="1" customHeight="1" x14ac:dyDescent="0.2">
      <c r="A92" s="5" t="s">
        <v>307</v>
      </c>
      <c r="B92" s="35" t="s">
        <v>533</v>
      </c>
      <c r="C92" s="5" t="s">
        <v>679</v>
      </c>
      <c r="D92" s="65">
        <v>89.87</v>
      </c>
      <c r="E92" s="36">
        <v>2091.9499999999998</v>
      </c>
      <c r="F92" s="36">
        <v>188003.55</v>
      </c>
      <c r="G92" s="65">
        <v>33.72</v>
      </c>
      <c r="H92" s="36">
        <v>70540.55</v>
      </c>
      <c r="I92" s="5">
        <f>IF(D92-G92&gt;0,D92-G92,0)</f>
        <v>56.15</v>
      </c>
      <c r="J92" s="36">
        <f>I92*E92</f>
        <v>117462.99</v>
      </c>
      <c r="K92" s="5">
        <f>IF(D92-G92&lt;0,G92-D92,0)</f>
        <v>0</v>
      </c>
      <c r="L92" s="36">
        <f>K92*E92</f>
        <v>0</v>
      </c>
      <c r="M92" s="45"/>
    </row>
    <row r="93" spans="1:13" ht="42.75" hidden="1" customHeight="1" x14ac:dyDescent="0.2">
      <c r="B93" s="35" t="s">
        <v>10</v>
      </c>
    </row>
    <row r="94" spans="1:13" ht="74.25" hidden="1" customHeight="1" x14ac:dyDescent="0.2">
      <c r="A94" s="5" t="s">
        <v>1054</v>
      </c>
      <c r="B94" s="35" t="s">
        <v>13</v>
      </c>
      <c r="C94" s="5" t="s">
        <v>1038</v>
      </c>
      <c r="D94" s="65">
        <v>52</v>
      </c>
      <c r="E94" s="36">
        <v>214.98</v>
      </c>
      <c r="F94" s="36">
        <v>11178.96</v>
      </c>
      <c r="G94" s="65">
        <v>52</v>
      </c>
      <c r="H94" s="36">
        <v>11178.96</v>
      </c>
      <c r="I94" s="5">
        <f>IF(D94-G94&gt;0,D94-G94,0)</f>
        <v>0</v>
      </c>
      <c r="J94" s="36">
        <f>I94*E94</f>
        <v>0</v>
      </c>
      <c r="K94" s="5">
        <f>IF(D94-G94&lt;0,G94-D94,0)</f>
        <v>0</v>
      </c>
      <c r="L94" s="36">
        <f>K94*E94</f>
        <v>0</v>
      </c>
      <c r="M94" s="45"/>
    </row>
    <row r="95" spans="1:13" ht="21.75" hidden="1" customHeight="1" x14ac:dyDescent="0.2">
      <c r="B95" s="35" t="s">
        <v>638</v>
      </c>
    </row>
    <row r="96" spans="1:13" ht="12.75" hidden="1" customHeight="1" x14ac:dyDescent="0.2">
      <c r="B96" s="61" t="s">
        <v>18</v>
      </c>
      <c r="F96" s="28">
        <v>1959711.22</v>
      </c>
      <c r="H96" s="28">
        <v>2388721.2200000002</v>
      </c>
    </row>
    <row r="97" spans="1:13" ht="12.75" hidden="1" customHeight="1" x14ac:dyDescent="0.2">
      <c r="B97" s="61" t="s">
        <v>856</v>
      </c>
    </row>
    <row r="98" spans="1:13" ht="63.75" hidden="1" customHeight="1" x14ac:dyDescent="0.2">
      <c r="A98" s="5" t="s">
        <v>970</v>
      </c>
      <c r="B98" s="35" t="s">
        <v>684</v>
      </c>
      <c r="C98" s="5" t="s">
        <v>101</v>
      </c>
      <c r="D98" s="65">
        <v>11160</v>
      </c>
      <c r="E98" s="36">
        <v>28.52</v>
      </c>
      <c r="F98" s="36">
        <v>318283.2</v>
      </c>
      <c r="G98" s="65">
        <v>15387.86</v>
      </c>
      <c r="H98" s="36">
        <v>438861.77</v>
      </c>
      <c r="I98" s="5">
        <f>IF(D98-G98&gt;0,D98-G98,0)</f>
        <v>0</v>
      </c>
      <c r="J98" s="36">
        <f>I98*E98</f>
        <v>0</v>
      </c>
      <c r="K98" s="5">
        <f>IF(D98-G98&lt;0,G98-D98,0)</f>
        <v>4227.8599999999997</v>
      </c>
      <c r="L98" s="36">
        <f>K98*E98</f>
        <v>120578.57</v>
      </c>
      <c r="M98" s="45"/>
    </row>
    <row r="99" spans="1:13" ht="12.75" hidden="1" customHeight="1" x14ac:dyDescent="0.2"/>
    <row r="100" spans="1:13" ht="63.75" hidden="1" customHeight="1" x14ac:dyDescent="0.2">
      <c r="A100" s="5" t="s">
        <v>507</v>
      </c>
      <c r="B100" s="35" t="s">
        <v>557</v>
      </c>
      <c r="C100" s="5" t="s">
        <v>698</v>
      </c>
      <c r="D100" s="65">
        <v>0</v>
      </c>
      <c r="E100" s="36">
        <v>41.44</v>
      </c>
      <c r="F100" s="36">
        <v>0</v>
      </c>
      <c r="G100" s="65">
        <v>364</v>
      </c>
      <c r="H100" s="36">
        <v>15084.16</v>
      </c>
      <c r="I100" s="5">
        <f>IF(D100-G100&gt;0,D100-G100,0)</f>
        <v>0</v>
      </c>
      <c r="J100" s="36">
        <f>I100*E100</f>
        <v>0</v>
      </c>
      <c r="K100" s="5">
        <f>IF(D100-G100&lt;0,G100-D100,0)</f>
        <v>364</v>
      </c>
      <c r="L100" s="36">
        <f>K100*E100</f>
        <v>15084.16</v>
      </c>
      <c r="M100" s="45"/>
    </row>
    <row r="101" spans="1:13" ht="12.75" hidden="1" customHeight="1" x14ac:dyDescent="0.2">
      <c r="B101" s="35" t="s">
        <v>139</v>
      </c>
    </row>
    <row r="102" spans="1:13" ht="12.75" hidden="1" customHeight="1" x14ac:dyDescent="0.2">
      <c r="B102" s="61" t="s">
        <v>857</v>
      </c>
      <c r="F102" s="28">
        <v>318283.2</v>
      </c>
      <c r="H102" s="28">
        <v>453945.93</v>
      </c>
    </row>
    <row r="103" spans="1:13" ht="12.75" hidden="1" customHeight="1" x14ac:dyDescent="0.2">
      <c r="B103" s="61" t="s">
        <v>16</v>
      </c>
    </row>
    <row r="104" spans="1:13" ht="63.75" hidden="1" customHeight="1" x14ac:dyDescent="0.2">
      <c r="A104" s="5" t="s">
        <v>636</v>
      </c>
      <c r="B104" s="35" t="s">
        <v>50</v>
      </c>
      <c r="C104" s="5" t="s">
        <v>1038</v>
      </c>
      <c r="D104" s="65">
        <v>696</v>
      </c>
      <c r="E104" s="36">
        <v>237.12</v>
      </c>
      <c r="F104" s="36">
        <v>165035.51999999999</v>
      </c>
      <c r="G104" s="65">
        <v>619.54999999999995</v>
      </c>
      <c r="H104" s="36">
        <v>146907.70000000001</v>
      </c>
      <c r="I104" s="5">
        <f>IF(D104-G104&gt;0,D104-G104,0)</f>
        <v>76.45</v>
      </c>
      <c r="J104" s="36">
        <f>I104*E104</f>
        <v>18127.82</v>
      </c>
      <c r="K104" s="5">
        <f>IF(D104-G104&lt;0,G104-D104,0)</f>
        <v>0</v>
      </c>
      <c r="L104" s="36">
        <f>K104*E104</f>
        <v>0</v>
      </c>
      <c r="M104" s="45"/>
    </row>
    <row r="105" spans="1:13" ht="12.75" hidden="1" customHeight="1" x14ac:dyDescent="0.2">
      <c r="B105" s="35" t="s">
        <v>627</v>
      </c>
    </row>
    <row r="106" spans="1:13" ht="63.75" hidden="1" customHeight="1" x14ac:dyDescent="0.2">
      <c r="A106" s="5" t="s">
        <v>655</v>
      </c>
      <c r="B106" s="35" t="s">
        <v>125</v>
      </c>
      <c r="C106" s="5" t="s">
        <v>1038</v>
      </c>
      <c r="D106" s="65">
        <v>372</v>
      </c>
      <c r="E106" s="36">
        <v>490.04</v>
      </c>
      <c r="F106" s="36">
        <v>182294.88</v>
      </c>
      <c r="G106" s="65">
        <v>116.47</v>
      </c>
      <c r="H106" s="36">
        <v>57074.96</v>
      </c>
      <c r="I106" s="5">
        <f>IF(D106-G106&gt;0,D106-G106,0)</f>
        <v>255.53</v>
      </c>
      <c r="J106" s="36">
        <f>I106*E106</f>
        <v>125219.92</v>
      </c>
      <c r="K106" s="5">
        <f>IF(D106-G106&lt;0,G106-D106,0)</f>
        <v>0</v>
      </c>
      <c r="L106" s="36">
        <f>K106*E106</f>
        <v>0</v>
      </c>
      <c r="M106" s="45"/>
    </row>
    <row r="107" spans="1:13" ht="12.75" hidden="1" customHeight="1" x14ac:dyDescent="0.2">
      <c r="B107" s="35" t="s">
        <v>905</v>
      </c>
    </row>
    <row r="108" spans="1:13" ht="63.75" hidden="1" customHeight="1" x14ac:dyDescent="0.2">
      <c r="A108" s="5" t="s">
        <v>741</v>
      </c>
      <c r="B108" s="35" t="s">
        <v>710</v>
      </c>
      <c r="C108" s="5" t="s">
        <v>1038</v>
      </c>
      <c r="D108" s="65">
        <v>372</v>
      </c>
      <c r="E108" s="36">
        <v>560.9</v>
      </c>
      <c r="F108" s="36">
        <v>208654.8</v>
      </c>
      <c r="G108" s="65">
        <v>214.8</v>
      </c>
      <c r="H108" s="36">
        <v>120481.32</v>
      </c>
      <c r="I108" s="5">
        <f>IF(D108-G108&gt;0,D108-G108,0)</f>
        <v>157.19999999999999</v>
      </c>
      <c r="J108" s="36">
        <f>I108*E108</f>
        <v>88173.48</v>
      </c>
      <c r="K108" s="5">
        <f>IF(D108-G108&lt;0,G108-D108,0)</f>
        <v>0</v>
      </c>
      <c r="L108" s="36">
        <f>K108*E108</f>
        <v>0</v>
      </c>
      <c r="M108" s="45"/>
    </row>
    <row r="109" spans="1:13" ht="12.75" hidden="1" customHeight="1" x14ac:dyDescent="0.2">
      <c r="B109" s="35" t="s">
        <v>905</v>
      </c>
    </row>
    <row r="110" spans="1:13" ht="63.75" hidden="1" customHeight="1" x14ac:dyDescent="0.2">
      <c r="A110" s="5" t="s">
        <v>321</v>
      </c>
      <c r="B110" s="35" t="s">
        <v>958</v>
      </c>
      <c r="C110" s="5" t="s">
        <v>101</v>
      </c>
      <c r="D110" s="65">
        <v>2116</v>
      </c>
      <c r="E110" s="36">
        <v>27.94</v>
      </c>
      <c r="F110" s="36">
        <v>59121.04</v>
      </c>
      <c r="G110" s="65">
        <v>2154.85</v>
      </c>
      <c r="H110" s="36">
        <v>60206.51</v>
      </c>
      <c r="I110" s="5">
        <f>IF(D110-G110&gt;0,D110-G110,0)</f>
        <v>0</v>
      </c>
      <c r="J110" s="36">
        <f>I110*E110</f>
        <v>0</v>
      </c>
      <c r="K110" s="5">
        <f>IF(D110-G110&lt;0,G110-D110,0)</f>
        <v>38.849999999999902</v>
      </c>
      <c r="L110" s="36">
        <f>K110*E110</f>
        <v>1085.47</v>
      </c>
      <c r="M110" s="45"/>
    </row>
    <row r="111" spans="1:13" ht="12.75" hidden="1" customHeight="1" x14ac:dyDescent="0.2">
      <c r="B111" s="35" t="s">
        <v>543</v>
      </c>
    </row>
    <row r="112" spans="1:13" ht="74.25" hidden="1" customHeight="1" x14ac:dyDescent="0.2">
      <c r="A112" s="5" t="s">
        <v>1025</v>
      </c>
      <c r="B112" s="35" t="s">
        <v>242</v>
      </c>
      <c r="C112" s="5" t="s">
        <v>101</v>
      </c>
      <c r="D112" s="65">
        <v>5703</v>
      </c>
      <c r="E112" s="36">
        <v>25.7</v>
      </c>
      <c r="F112" s="36">
        <v>146567.1</v>
      </c>
      <c r="G112" s="65">
        <v>4454.54</v>
      </c>
      <c r="H112" s="36">
        <v>114481.68</v>
      </c>
      <c r="I112" s="5">
        <f>IF(D112-G112&gt;0,D112-G112,0)</f>
        <v>1248.46</v>
      </c>
      <c r="J112" s="36">
        <f>I112*E112</f>
        <v>32085.42</v>
      </c>
      <c r="K112" s="5">
        <f>IF(D112-G112&lt;0,G112-D112,0)</f>
        <v>0</v>
      </c>
      <c r="L112" s="36">
        <f>K112*E112</f>
        <v>0</v>
      </c>
      <c r="M112" s="45"/>
    </row>
    <row r="113" spans="1:13" ht="12.75" hidden="1" customHeight="1" x14ac:dyDescent="0.2"/>
    <row r="114" spans="1:13" ht="12.75" hidden="1" customHeight="1" x14ac:dyDescent="0.2">
      <c r="B114" s="35" t="s">
        <v>905</v>
      </c>
    </row>
    <row r="115" spans="1:13" ht="74.25" hidden="1" customHeight="1" x14ac:dyDescent="0.2">
      <c r="A115" s="5" t="s">
        <v>1039</v>
      </c>
      <c r="B115" s="35" t="s">
        <v>767</v>
      </c>
      <c r="C115" s="5" t="s">
        <v>679</v>
      </c>
      <c r="D115" s="65">
        <v>62</v>
      </c>
      <c r="E115" s="36">
        <v>1880.88</v>
      </c>
      <c r="F115" s="36">
        <v>116614.56</v>
      </c>
      <c r="G115" s="65">
        <v>71.73</v>
      </c>
      <c r="H115" s="36">
        <v>134915.51999999999</v>
      </c>
      <c r="I115" s="5">
        <f>IF(D115-G115&gt;0,D115-G115,0)</f>
        <v>0</v>
      </c>
      <c r="J115" s="36">
        <f>I115*E115</f>
        <v>0</v>
      </c>
      <c r="K115" s="5">
        <f>IF(D115-G115&lt;0,G115-D115,0)</f>
        <v>9.73</v>
      </c>
      <c r="L115" s="36">
        <f>K115*E115</f>
        <v>18300.96</v>
      </c>
      <c r="M115" s="45"/>
    </row>
    <row r="116" spans="1:13" ht="12.75" hidden="1" customHeight="1" x14ac:dyDescent="0.2">
      <c r="B116" s="35" t="s">
        <v>905</v>
      </c>
    </row>
    <row r="117" spans="1:13" ht="53.25" hidden="1" customHeight="1" x14ac:dyDescent="0.2">
      <c r="A117" s="5" t="s">
        <v>509</v>
      </c>
      <c r="B117" s="35" t="s">
        <v>723</v>
      </c>
      <c r="C117" s="5" t="s">
        <v>1038</v>
      </c>
      <c r="D117" s="65">
        <v>679</v>
      </c>
      <c r="E117" s="36">
        <v>162.38</v>
      </c>
      <c r="F117" s="36">
        <v>110256.02</v>
      </c>
      <c r="G117" s="65">
        <v>661.99</v>
      </c>
      <c r="H117" s="36">
        <v>107493.94</v>
      </c>
      <c r="I117" s="5">
        <f t="shared" ref="I117:I118" si="20">IF(D117-G117&gt;0,D117-G117,0)</f>
        <v>17.010000000000002</v>
      </c>
      <c r="J117" s="36">
        <f t="shared" ref="J117:J118" si="21">I117*E117</f>
        <v>2762.08</v>
      </c>
      <c r="K117" s="5">
        <f t="shared" ref="K117:K118" si="22">IF(D117-G117&lt;0,G117-D117,0)</f>
        <v>0</v>
      </c>
      <c r="L117" s="36">
        <f t="shared" ref="L117:L118" si="23">K117*E117</f>
        <v>0</v>
      </c>
      <c r="M117" s="45"/>
    </row>
    <row r="118" spans="1:13" ht="63.75" hidden="1" customHeight="1" x14ac:dyDescent="0.2">
      <c r="A118" s="5" t="s">
        <v>1008</v>
      </c>
      <c r="B118" s="35" t="s">
        <v>617</v>
      </c>
      <c r="C118" s="5" t="s">
        <v>1038</v>
      </c>
      <c r="D118" s="65">
        <v>1701.9</v>
      </c>
      <c r="E118" s="36">
        <v>304.01</v>
      </c>
      <c r="F118" s="36">
        <v>517394.62</v>
      </c>
      <c r="G118" s="65">
        <v>783.63</v>
      </c>
      <c r="H118" s="36">
        <v>238231.36</v>
      </c>
      <c r="I118" s="5">
        <f t="shared" si="20"/>
        <v>918.27</v>
      </c>
      <c r="J118" s="36">
        <f t="shared" si="21"/>
        <v>279163.26</v>
      </c>
      <c r="K118" s="5">
        <f t="shared" si="22"/>
        <v>0</v>
      </c>
      <c r="L118" s="36">
        <f t="shared" si="23"/>
        <v>0</v>
      </c>
      <c r="M118" s="45"/>
    </row>
    <row r="119" spans="1:13" ht="53.25" hidden="1" customHeight="1" x14ac:dyDescent="0.2">
      <c r="B119" s="35" t="s">
        <v>938</v>
      </c>
    </row>
    <row r="120" spans="1:13" ht="12.75" hidden="1" customHeight="1" x14ac:dyDescent="0.2">
      <c r="B120" s="61" t="s">
        <v>598</v>
      </c>
      <c r="F120" s="28">
        <v>1574561.86</v>
      </c>
      <c r="H120" s="28">
        <v>979792.99</v>
      </c>
    </row>
    <row r="121" spans="1:13" ht="12.75" hidden="1" customHeight="1" x14ac:dyDescent="0.2">
      <c r="B121" s="61" t="s">
        <v>77</v>
      </c>
    </row>
    <row r="122" spans="1:13" ht="63.75" hidden="1" customHeight="1" x14ac:dyDescent="0.2">
      <c r="A122" s="5" t="s">
        <v>897</v>
      </c>
      <c r="B122" s="35" t="s">
        <v>281</v>
      </c>
      <c r="C122" s="5" t="s">
        <v>1049</v>
      </c>
      <c r="D122" s="65">
        <v>0</v>
      </c>
      <c r="E122" s="36">
        <v>427.79</v>
      </c>
      <c r="F122" s="36">
        <v>0</v>
      </c>
      <c r="G122" s="65">
        <v>78.95</v>
      </c>
      <c r="H122" s="36">
        <v>33774.019999999997</v>
      </c>
      <c r="I122" s="5">
        <f>IF(D122-G122&gt;0,D122-G122,0)</f>
        <v>0</v>
      </c>
      <c r="J122" s="36">
        <f>I122*E122</f>
        <v>0</v>
      </c>
      <c r="K122" s="5">
        <f>IF(D122-G122&lt;0,G122-D122,0)</f>
        <v>78.95</v>
      </c>
      <c r="L122" s="36">
        <f>K122*E122</f>
        <v>33774.019999999997</v>
      </c>
      <c r="M122" s="45"/>
    </row>
    <row r="123" spans="1:13" ht="53.25" hidden="1" customHeight="1" x14ac:dyDescent="0.2">
      <c r="B123" s="35" t="s">
        <v>27</v>
      </c>
    </row>
    <row r="124" spans="1:13" ht="12.75" hidden="1" customHeight="1" x14ac:dyDescent="0.2">
      <c r="B124" s="61" t="s">
        <v>606</v>
      </c>
      <c r="F124" s="28">
        <v>51886.87</v>
      </c>
      <c r="H124" s="28">
        <v>33774.019999999997</v>
      </c>
    </row>
    <row r="125" spans="1:13" ht="12.75" hidden="1" customHeight="1" x14ac:dyDescent="0.2">
      <c r="B125" s="61" t="s">
        <v>634</v>
      </c>
    </row>
    <row r="126" spans="1:13" ht="63.75" hidden="1" customHeight="1" x14ac:dyDescent="0.2">
      <c r="A126" s="5" t="s">
        <v>199</v>
      </c>
      <c r="B126" s="35" t="s">
        <v>814</v>
      </c>
      <c r="C126" s="5" t="s">
        <v>698</v>
      </c>
      <c r="D126" s="65">
        <v>8</v>
      </c>
      <c r="E126" s="36">
        <v>639.05999999999995</v>
      </c>
      <c r="F126" s="36">
        <v>5112.4799999999996</v>
      </c>
      <c r="G126" s="65">
        <v>13</v>
      </c>
      <c r="H126" s="36">
        <v>8307.7800000000007</v>
      </c>
      <c r="I126" s="5">
        <f>IF(D126-G126&gt;0,D126-G126,0)</f>
        <v>0</v>
      </c>
      <c r="J126" s="36">
        <f>I126*E126</f>
        <v>0</v>
      </c>
      <c r="K126" s="5">
        <f>IF(D126-G126&lt;0,G126-D126,0)</f>
        <v>5</v>
      </c>
      <c r="L126" s="36">
        <f>K126*E126</f>
        <v>3195.3</v>
      </c>
      <c r="M126" s="45"/>
    </row>
    <row r="127" spans="1:13" ht="12.75" hidden="1" customHeight="1" x14ac:dyDescent="0.2"/>
    <row r="128" spans="1:13" ht="74.25" hidden="1" customHeight="1" x14ac:dyDescent="0.2">
      <c r="A128" s="5" t="s">
        <v>783</v>
      </c>
      <c r="B128" s="35" t="s">
        <v>803</v>
      </c>
      <c r="C128" s="5" t="s">
        <v>698</v>
      </c>
      <c r="D128" s="65">
        <v>1</v>
      </c>
      <c r="E128" s="36">
        <v>114.42</v>
      </c>
      <c r="F128" s="36">
        <v>114.42</v>
      </c>
      <c r="G128" s="65">
        <v>3</v>
      </c>
      <c r="H128" s="36">
        <v>343.26</v>
      </c>
      <c r="I128" s="5">
        <f>IF(D128-G128&gt;0,D128-G128,0)</f>
        <v>0</v>
      </c>
      <c r="J128" s="36">
        <f>I128*E128</f>
        <v>0</v>
      </c>
      <c r="K128" s="5">
        <f>IF(D128-G128&lt;0,G128-D128,0)</f>
        <v>2</v>
      </c>
      <c r="L128" s="36">
        <f>K128*E128</f>
        <v>228.84</v>
      </c>
      <c r="M128" s="45"/>
    </row>
    <row r="129" spans="1:13" ht="12.75" hidden="1" customHeight="1" x14ac:dyDescent="0.2">
      <c r="B129" s="35" t="s">
        <v>63</v>
      </c>
    </row>
    <row r="130" spans="1:13" ht="74.25" hidden="1" customHeight="1" x14ac:dyDescent="0.2">
      <c r="A130" s="5" t="s">
        <v>98</v>
      </c>
      <c r="B130" s="35" t="s">
        <v>665</v>
      </c>
      <c r="C130" s="5" t="s">
        <v>698</v>
      </c>
      <c r="D130" s="65">
        <v>18</v>
      </c>
      <c r="E130" s="36">
        <v>96.45</v>
      </c>
      <c r="F130" s="36">
        <v>1736.1</v>
      </c>
      <c r="G130" s="65">
        <v>3</v>
      </c>
      <c r="H130" s="36">
        <v>289.35000000000002</v>
      </c>
      <c r="I130" s="5">
        <f>IF(D130-G130&gt;0,D130-G130,0)</f>
        <v>15</v>
      </c>
      <c r="J130" s="36">
        <f>I130*E130</f>
        <v>1446.75</v>
      </c>
      <c r="K130" s="5">
        <f>IF(D130-G130&lt;0,G130-D130,0)</f>
        <v>0</v>
      </c>
      <c r="L130" s="36">
        <f>K130*E130</f>
        <v>0</v>
      </c>
      <c r="M130" s="45"/>
    </row>
    <row r="131" spans="1:13" ht="12.75" hidden="1" customHeight="1" x14ac:dyDescent="0.2">
      <c r="B131" s="35" t="s">
        <v>63</v>
      </c>
    </row>
    <row r="132" spans="1:13" ht="63.75" hidden="1" customHeight="1" x14ac:dyDescent="0.2">
      <c r="A132" s="5" t="s">
        <v>492</v>
      </c>
      <c r="B132" s="35" t="s">
        <v>15</v>
      </c>
      <c r="C132" s="5" t="s">
        <v>698</v>
      </c>
      <c r="D132" s="65">
        <v>2</v>
      </c>
      <c r="E132" s="36">
        <v>118.52</v>
      </c>
      <c r="F132" s="36">
        <v>237.04</v>
      </c>
      <c r="G132" s="65">
        <v>18</v>
      </c>
      <c r="H132" s="36">
        <v>2133.36</v>
      </c>
      <c r="I132" s="5">
        <f>IF(D132-G132&gt;0,D132-G132,0)</f>
        <v>0</v>
      </c>
      <c r="J132" s="36">
        <f>I132*E132</f>
        <v>0</v>
      </c>
      <c r="K132" s="5">
        <f>IF(D132-G132&lt;0,G132-D132,0)</f>
        <v>16</v>
      </c>
      <c r="L132" s="36">
        <f>K132*E132</f>
        <v>1896.32</v>
      </c>
      <c r="M132" s="45"/>
    </row>
    <row r="133" spans="1:13" ht="12.75" hidden="1" customHeight="1" x14ac:dyDescent="0.2">
      <c r="B133" s="35" t="s">
        <v>543</v>
      </c>
    </row>
    <row r="134" spans="1:13" ht="74.25" hidden="1" customHeight="1" x14ac:dyDescent="0.2">
      <c r="A134" s="5" t="s">
        <v>226</v>
      </c>
      <c r="B134" s="35" t="s">
        <v>913</v>
      </c>
      <c r="C134" s="5" t="s">
        <v>698</v>
      </c>
      <c r="D134" s="65">
        <v>18</v>
      </c>
      <c r="E134" s="36">
        <v>114.42</v>
      </c>
      <c r="F134" s="36">
        <v>2059.56</v>
      </c>
      <c r="G134" s="65">
        <v>17</v>
      </c>
      <c r="H134" s="36">
        <v>1945.14</v>
      </c>
      <c r="I134" s="5">
        <f t="shared" ref="I134:I136" si="24">IF(D134-G134&gt;0,D134-G134,0)</f>
        <v>1</v>
      </c>
      <c r="J134" s="36">
        <f t="shared" ref="J134:J136" si="25">I134*E134</f>
        <v>114.42</v>
      </c>
      <c r="K134" s="5">
        <f t="shared" ref="K134:K136" si="26">IF(D134-G134&lt;0,G134-D134,0)</f>
        <v>0</v>
      </c>
      <c r="L134" s="36">
        <f t="shared" ref="L134:L136" si="27">K134*E134</f>
        <v>0</v>
      </c>
      <c r="M134" s="45"/>
    </row>
    <row r="135" spans="1:13" ht="63.75" hidden="1" customHeight="1" x14ac:dyDescent="0.2">
      <c r="A135" s="5" t="s">
        <v>169</v>
      </c>
      <c r="B135" s="35" t="s">
        <v>1042</v>
      </c>
      <c r="C135" s="5" t="s">
        <v>698</v>
      </c>
      <c r="D135" s="65">
        <v>12</v>
      </c>
      <c r="E135" s="36">
        <v>171.62</v>
      </c>
      <c r="F135" s="36">
        <v>2059.44</v>
      </c>
      <c r="G135" s="65">
        <v>3</v>
      </c>
      <c r="H135" s="36">
        <v>514.86</v>
      </c>
      <c r="I135" s="5">
        <f t="shared" si="24"/>
        <v>9</v>
      </c>
      <c r="J135" s="36">
        <f t="shared" si="25"/>
        <v>1544.58</v>
      </c>
      <c r="K135" s="5">
        <f t="shared" si="26"/>
        <v>0</v>
      </c>
      <c r="L135" s="36">
        <f t="shared" si="27"/>
        <v>0</v>
      </c>
      <c r="M135" s="45"/>
    </row>
    <row r="136" spans="1:13" ht="63.75" hidden="1" customHeight="1" x14ac:dyDescent="0.2">
      <c r="A136" s="5" t="s">
        <v>225</v>
      </c>
      <c r="B136" s="35" t="s">
        <v>402</v>
      </c>
      <c r="C136" s="5" t="s">
        <v>698</v>
      </c>
      <c r="D136" s="65">
        <v>14</v>
      </c>
      <c r="E136" s="36">
        <v>798.07</v>
      </c>
      <c r="F136" s="36">
        <v>11172.98</v>
      </c>
      <c r="G136" s="65">
        <v>3</v>
      </c>
      <c r="H136" s="36">
        <v>2394.21</v>
      </c>
      <c r="I136" s="5">
        <f t="shared" si="24"/>
        <v>11</v>
      </c>
      <c r="J136" s="36">
        <f t="shared" si="25"/>
        <v>8778.77</v>
      </c>
      <c r="K136" s="5">
        <f t="shared" si="26"/>
        <v>0</v>
      </c>
      <c r="L136" s="36">
        <f t="shared" si="27"/>
        <v>0</v>
      </c>
      <c r="M136" s="45"/>
    </row>
    <row r="137" spans="1:13" ht="32.25" hidden="1" customHeight="1" x14ac:dyDescent="0.2">
      <c r="B137" s="35" t="s">
        <v>487</v>
      </c>
    </row>
    <row r="138" spans="1:13" ht="12.75" hidden="1" customHeight="1" x14ac:dyDescent="0.2"/>
    <row r="139" spans="1:13" ht="63.75" hidden="1" customHeight="1" x14ac:dyDescent="0.2">
      <c r="A139" s="5" t="s">
        <v>372</v>
      </c>
      <c r="B139" s="35" t="s">
        <v>168</v>
      </c>
      <c r="C139" s="5" t="s">
        <v>698</v>
      </c>
      <c r="D139" s="65">
        <v>3</v>
      </c>
      <c r="E139" s="36">
        <v>2483.96</v>
      </c>
      <c r="F139" s="36">
        <v>7451.88</v>
      </c>
      <c r="G139" s="65">
        <v>1</v>
      </c>
      <c r="H139" s="36">
        <v>2483.96</v>
      </c>
      <c r="I139" s="5">
        <f>IF(D139-G139&gt;0,D139-G139,0)</f>
        <v>2</v>
      </c>
      <c r="J139" s="36">
        <f>I139*E139</f>
        <v>4967.92</v>
      </c>
      <c r="K139" s="5">
        <f>IF(D139-G139&lt;0,G139-D139,0)</f>
        <v>0</v>
      </c>
      <c r="L139" s="36">
        <f>K139*E139</f>
        <v>0</v>
      </c>
      <c r="M139" s="45"/>
    </row>
    <row r="140" spans="1:13" ht="32.25" hidden="1" customHeight="1" x14ac:dyDescent="0.2">
      <c r="B140" s="35" t="s">
        <v>815</v>
      </c>
    </row>
    <row r="141" spans="1:13" ht="63.75" hidden="1" customHeight="1" x14ac:dyDescent="0.2">
      <c r="A141" s="5" t="s">
        <v>186</v>
      </c>
      <c r="B141" s="35" t="s">
        <v>726</v>
      </c>
      <c r="C141" s="5" t="s">
        <v>839</v>
      </c>
      <c r="D141" s="65">
        <v>104</v>
      </c>
      <c r="E141" s="36">
        <v>72.67</v>
      </c>
      <c r="F141" s="36">
        <v>7557.68</v>
      </c>
      <c r="G141" s="65">
        <v>115.16</v>
      </c>
      <c r="H141" s="36">
        <v>8368.68</v>
      </c>
      <c r="I141" s="5">
        <f t="shared" ref="I141:I144" si="28">IF(D141-G141&gt;0,D141-G141,0)</f>
        <v>0</v>
      </c>
      <c r="J141" s="36">
        <f t="shared" ref="J141:J144" si="29">I141*E141</f>
        <v>0</v>
      </c>
      <c r="K141" s="5">
        <f t="shared" ref="K141:K144" si="30">IF(D141-G141&lt;0,G141-D141,0)</f>
        <v>11.16</v>
      </c>
      <c r="L141" s="36">
        <f t="shared" ref="L141:L144" si="31">K141*E141</f>
        <v>811</v>
      </c>
      <c r="M141" s="45"/>
    </row>
    <row r="142" spans="1:13" ht="63.75" hidden="1" customHeight="1" x14ac:dyDescent="0.2">
      <c r="A142" s="5" t="s">
        <v>571</v>
      </c>
      <c r="B142" s="35" t="s">
        <v>539</v>
      </c>
      <c r="C142" s="5" t="s">
        <v>839</v>
      </c>
      <c r="D142" s="65">
        <v>19.2</v>
      </c>
      <c r="E142" s="36">
        <v>77.25</v>
      </c>
      <c r="F142" s="36">
        <v>1483.2</v>
      </c>
      <c r="G142" s="65">
        <v>210.25</v>
      </c>
      <c r="H142" s="36">
        <v>16241.81</v>
      </c>
      <c r="I142" s="5">
        <f t="shared" si="28"/>
        <v>0</v>
      </c>
      <c r="J142" s="36">
        <f t="shared" si="29"/>
        <v>0</v>
      </c>
      <c r="K142" s="5">
        <f t="shared" si="30"/>
        <v>191.05</v>
      </c>
      <c r="L142" s="36">
        <f t="shared" si="31"/>
        <v>14758.61</v>
      </c>
      <c r="M142" s="45"/>
    </row>
    <row r="143" spans="1:13" ht="63.75" hidden="1" customHeight="1" x14ac:dyDescent="0.2">
      <c r="A143" s="5" t="s">
        <v>618</v>
      </c>
      <c r="B143" s="35" t="s">
        <v>74</v>
      </c>
      <c r="C143" s="5" t="s">
        <v>698</v>
      </c>
      <c r="D143" s="65">
        <v>13</v>
      </c>
      <c r="E143" s="36">
        <v>671.5</v>
      </c>
      <c r="F143" s="36">
        <v>8729.5</v>
      </c>
      <c r="G143" s="65">
        <v>4</v>
      </c>
      <c r="H143" s="36">
        <v>2686</v>
      </c>
      <c r="I143" s="5">
        <f t="shared" si="28"/>
        <v>9</v>
      </c>
      <c r="J143" s="36">
        <f t="shared" si="29"/>
        <v>6043.5</v>
      </c>
      <c r="K143" s="5">
        <f t="shared" si="30"/>
        <v>0</v>
      </c>
      <c r="L143" s="36">
        <f t="shared" si="31"/>
        <v>0</v>
      </c>
      <c r="M143" s="45"/>
    </row>
    <row r="144" spans="1:13" ht="63.75" hidden="1" customHeight="1" x14ac:dyDescent="0.2">
      <c r="A144" s="5" t="s">
        <v>340</v>
      </c>
      <c r="B144" s="35" t="s">
        <v>373</v>
      </c>
      <c r="C144" s="5" t="s">
        <v>698</v>
      </c>
      <c r="D144" s="65">
        <v>16</v>
      </c>
      <c r="E144" s="36">
        <v>4880.9399999999996</v>
      </c>
      <c r="F144" s="36">
        <v>78095.039999999994</v>
      </c>
      <c r="G144" s="65">
        <v>7</v>
      </c>
      <c r="H144" s="36">
        <v>34166.58</v>
      </c>
      <c r="I144" s="5">
        <f t="shared" si="28"/>
        <v>9</v>
      </c>
      <c r="J144" s="36">
        <f t="shared" si="29"/>
        <v>43928.46</v>
      </c>
      <c r="K144" s="5">
        <f t="shared" si="30"/>
        <v>0</v>
      </c>
      <c r="L144" s="36">
        <f t="shared" si="31"/>
        <v>0</v>
      </c>
      <c r="M144" s="45"/>
    </row>
    <row r="145" spans="1:13" ht="63.75" hidden="1" customHeight="1" x14ac:dyDescent="0.2">
      <c r="B145" s="35" t="s">
        <v>33</v>
      </c>
    </row>
    <row r="146" spans="1:13" ht="63.75" hidden="1" customHeight="1" x14ac:dyDescent="0.2">
      <c r="B146" s="35" t="s">
        <v>542</v>
      </c>
    </row>
    <row r="147" spans="1:13" ht="12.75" hidden="1" customHeight="1" x14ac:dyDescent="0.2"/>
    <row r="148" spans="1:13" ht="12.75" hidden="1" customHeight="1" x14ac:dyDescent="0.2">
      <c r="B148" s="35" t="s">
        <v>627</v>
      </c>
    </row>
    <row r="149" spans="1:13" ht="63.75" hidden="1" customHeight="1" x14ac:dyDescent="0.2">
      <c r="A149" s="5" t="s">
        <v>285</v>
      </c>
      <c r="B149" s="35" t="s">
        <v>119</v>
      </c>
      <c r="C149" s="5" t="s">
        <v>839</v>
      </c>
      <c r="D149" s="65">
        <v>78</v>
      </c>
      <c r="E149" s="36">
        <v>331.67</v>
      </c>
      <c r="F149" s="36">
        <v>25870.26</v>
      </c>
      <c r="G149" s="65">
        <v>138.25</v>
      </c>
      <c r="H149" s="36">
        <v>45853.38</v>
      </c>
      <c r="I149" s="5">
        <f t="shared" ref="I149:I150" si="32">IF(D149-G149&gt;0,D149-G149,0)</f>
        <v>0</v>
      </c>
      <c r="J149" s="36">
        <f t="shared" ref="J149:J150" si="33">I149*E149</f>
        <v>0</v>
      </c>
      <c r="K149" s="5">
        <f t="shared" ref="K149:K150" si="34">IF(D149-G149&lt;0,G149-D149,0)</f>
        <v>60.25</v>
      </c>
      <c r="L149" s="36">
        <f t="shared" ref="L149:L150" si="35">K149*E149</f>
        <v>19983.12</v>
      </c>
      <c r="M149" s="45"/>
    </row>
    <row r="150" spans="1:13" ht="63.75" hidden="1" customHeight="1" x14ac:dyDescent="0.2">
      <c r="A150" s="5" t="s">
        <v>682</v>
      </c>
      <c r="B150" s="35" t="s">
        <v>853</v>
      </c>
      <c r="C150" s="5" t="s">
        <v>698</v>
      </c>
      <c r="D150" s="65">
        <v>4</v>
      </c>
      <c r="E150" s="36">
        <v>1429.81</v>
      </c>
      <c r="F150" s="36">
        <v>5719.24</v>
      </c>
      <c r="G150" s="65">
        <v>4</v>
      </c>
      <c r="H150" s="36">
        <v>5719.24</v>
      </c>
      <c r="I150" s="5">
        <f t="shared" si="32"/>
        <v>0</v>
      </c>
      <c r="J150" s="36">
        <f t="shared" si="33"/>
        <v>0</v>
      </c>
      <c r="K150" s="5">
        <f t="shared" si="34"/>
        <v>0</v>
      </c>
      <c r="L150" s="36">
        <f t="shared" si="35"/>
        <v>0</v>
      </c>
      <c r="M150" s="45"/>
    </row>
    <row r="151" spans="1:13" ht="63.75" hidden="1" customHeight="1" x14ac:dyDescent="0.2">
      <c r="B151" s="35" t="s">
        <v>336</v>
      </c>
    </row>
    <row r="152" spans="1:13" ht="74.25" hidden="1" customHeight="1" x14ac:dyDescent="0.2">
      <c r="B152" s="35" t="s">
        <v>903</v>
      </c>
    </row>
    <row r="153" spans="1:13" ht="63.75" hidden="1" customHeight="1" x14ac:dyDescent="0.2">
      <c r="B153" s="35" t="s">
        <v>123</v>
      </c>
    </row>
    <row r="154" spans="1:13" ht="12.75" hidden="1" customHeight="1" x14ac:dyDescent="0.2">
      <c r="B154" s="35" t="s">
        <v>496</v>
      </c>
    </row>
    <row r="155" spans="1:13" ht="63.75" hidden="1" customHeight="1" x14ac:dyDescent="0.2">
      <c r="A155" s="5" t="s">
        <v>62</v>
      </c>
      <c r="B155" s="35" t="s">
        <v>374</v>
      </c>
      <c r="C155" s="5" t="s">
        <v>205</v>
      </c>
      <c r="D155" s="65">
        <v>14</v>
      </c>
      <c r="E155" s="36">
        <v>1748.73</v>
      </c>
      <c r="F155" s="36">
        <v>24482.22</v>
      </c>
      <c r="G155" s="65">
        <v>21</v>
      </c>
      <c r="H155" s="36">
        <v>36723.33</v>
      </c>
      <c r="I155" s="5">
        <f>IF(D155-G155&gt;0,D155-G155,0)</f>
        <v>0</v>
      </c>
      <c r="J155" s="36">
        <f>I155*E155</f>
        <v>0</v>
      </c>
      <c r="K155" s="5">
        <f>IF(D155-G155&lt;0,G155-D155,0)</f>
        <v>7</v>
      </c>
      <c r="L155" s="36">
        <f>K155*E155</f>
        <v>12241.11</v>
      </c>
      <c r="M155" s="45"/>
    </row>
    <row r="156" spans="1:13" ht="12.75" hidden="1" customHeight="1" x14ac:dyDescent="0.2">
      <c r="B156" s="35" t="s">
        <v>133</v>
      </c>
    </row>
    <row r="157" spans="1:13" ht="63.75" hidden="1" customHeight="1" x14ac:dyDescent="0.2">
      <c r="A157" s="5" t="s">
        <v>676</v>
      </c>
      <c r="B157" s="35" t="s">
        <v>218</v>
      </c>
      <c r="C157" s="5" t="s">
        <v>205</v>
      </c>
      <c r="D157" s="65">
        <v>31</v>
      </c>
      <c r="E157" s="36">
        <v>1294.95</v>
      </c>
      <c r="F157" s="36">
        <v>40143.449999999997</v>
      </c>
      <c r="G157" s="65">
        <v>22</v>
      </c>
      <c r="H157" s="36">
        <v>28488.9</v>
      </c>
      <c r="I157" s="5">
        <f>IF(D157-G157&gt;0,D157-G157,0)</f>
        <v>9</v>
      </c>
      <c r="J157" s="36">
        <f>I157*E157</f>
        <v>11654.55</v>
      </c>
      <c r="K157" s="5">
        <f>IF(D157-G157&lt;0,G157-D157,0)</f>
        <v>0</v>
      </c>
      <c r="L157" s="36">
        <f>K157*E157</f>
        <v>0</v>
      </c>
      <c r="M157" s="45"/>
    </row>
    <row r="158" spans="1:13" ht="12.75" hidden="1" customHeight="1" x14ac:dyDescent="0.2"/>
    <row r="159" spans="1:13" ht="74.25" hidden="1" customHeight="1" x14ac:dyDescent="0.2">
      <c r="B159" s="35" t="s">
        <v>69</v>
      </c>
    </row>
    <row r="160" spans="1:13" ht="21.75" hidden="1" customHeight="1" x14ac:dyDescent="0.2">
      <c r="B160" s="35" t="s">
        <v>862</v>
      </c>
    </row>
    <row r="161" spans="1:13" ht="63.75" hidden="1" customHeight="1" x14ac:dyDescent="0.2">
      <c r="A161" s="5" t="s">
        <v>1026</v>
      </c>
      <c r="B161" s="35" t="s">
        <v>191</v>
      </c>
      <c r="C161" s="5" t="s">
        <v>839</v>
      </c>
      <c r="D161" s="65">
        <v>14</v>
      </c>
      <c r="E161" s="36">
        <v>110.33</v>
      </c>
      <c r="F161" s="36">
        <v>1544.62</v>
      </c>
      <c r="G161" s="65">
        <v>8.23</v>
      </c>
      <c r="H161" s="36">
        <v>908.02</v>
      </c>
      <c r="I161" s="5">
        <f>IF(D161-G161&gt;0,D161-G161,0)</f>
        <v>5.77</v>
      </c>
      <c r="J161" s="36">
        <f>I161*E161</f>
        <v>636.6</v>
      </c>
      <c r="K161" s="5">
        <f>IF(D161-G161&lt;0,G161-D161,0)</f>
        <v>0</v>
      </c>
      <c r="L161" s="36">
        <f>K161*E161</f>
        <v>0</v>
      </c>
      <c r="M161" s="45"/>
    </row>
    <row r="162" spans="1:13" ht="12.75" hidden="1" customHeight="1" x14ac:dyDescent="0.2">
      <c r="B162" s="35" t="s">
        <v>63</v>
      </c>
    </row>
    <row r="163" spans="1:13" ht="63.75" hidden="1" customHeight="1" x14ac:dyDescent="0.2">
      <c r="A163" s="5" t="s">
        <v>1037</v>
      </c>
      <c r="B163" s="35" t="s">
        <v>742</v>
      </c>
      <c r="C163" s="5" t="s">
        <v>839</v>
      </c>
      <c r="D163" s="65">
        <v>66</v>
      </c>
      <c r="E163" s="36">
        <v>250.14</v>
      </c>
      <c r="F163" s="36">
        <v>16509.240000000002</v>
      </c>
      <c r="G163" s="65">
        <v>21.45</v>
      </c>
      <c r="H163" s="36">
        <v>5365.5</v>
      </c>
      <c r="I163" s="5">
        <f>IF(D163-G163&gt;0,D163-G163,0)</f>
        <v>44.55</v>
      </c>
      <c r="J163" s="36">
        <f>I163*E163</f>
        <v>11143.74</v>
      </c>
      <c r="K163" s="5">
        <f>IF(D163-G163&lt;0,G163-D163,0)</f>
        <v>0</v>
      </c>
      <c r="L163" s="36">
        <f>K163*E163</f>
        <v>0</v>
      </c>
      <c r="M163" s="45"/>
    </row>
    <row r="164" spans="1:13" ht="12.75" hidden="1" customHeight="1" x14ac:dyDescent="0.2">
      <c r="B164" s="35" t="s">
        <v>63</v>
      </c>
    </row>
    <row r="165" spans="1:13" ht="63.75" hidden="1" customHeight="1" x14ac:dyDescent="0.2">
      <c r="A165" s="5" t="s">
        <v>352</v>
      </c>
      <c r="B165" s="35" t="s">
        <v>468</v>
      </c>
      <c r="C165" s="5" t="s">
        <v>839</v>
      </c>
      <c r="D165" s="65">
        <v>18</v>
      </c>
      <c r="E165" s="36">
        <v>423.18</v>
      </c>
      <c r="F165" s="36">
        <v>7617.24</v>
      </c>
      <c r="G165" s="65">
        <v>94</v>
      </c>
      <c r="H165" s="36">
        <v>39778.92</v>
      </c>
      <c r="I165" s="5">
        <f>IF(D165-G165&gt;0,D165-G165,0)</f>
        <v>0</v>
      </c>
      <c r="J165" s="36">
        <f>I165*E165</f>
        <v>0</v>
      </c>
      <c r="K165" s="5">
        <f>IF(D165-G165&lt;0,G165-D165,0)</f>
        <v>76</v>
      </c>
      <c r="L165" s="36">
        <f>K165*E165</f>
        <v>32161.68</v>
      </c>
      <c r="M165" s="45"/>
    </row>
    <row r="166" spans="1:13" ht="12.75" hidden="1" customHeight="1" x14ac:dyDescent="0.2">
      <c r="B166" s="35" t="s">
        <v>63</v>
      </c>
    </row>
    <row r="167" spans="1:13" ht="63.75" hidden="1" customHeight="1" x14ac:dyDescent="0.2">
      <c r="A167" s="5" t="s">
        <v>622</v>
      </c>
      <c r="B167" s="35" t="s">
        <v>657</v>
      </c>
      <c r="C167" s="5" t="s">
        <v>698</v>
      </c>
      <c r="D167" s="65">
        <v>0</v>
      </c>
      <c r="E167" s="36">
        <v>1947.95</v>
      </c>
      <c r="F167" s="36">
        <v>0</v>
      </c>
      <c r="G167" s="65">
        <v>10</v>
      </c>
      <c r="H167" s="36">
        <v>19479.5</v>
      </c>
      <c r="I167" s="5">
        <f>IF(D167-G167&gt;0,D167-G167,0)</f>
        <v>0</v>
      </c>
      <c r="J167" s="36">
        <f>I167*E167</f>
        <v>0</v>
      </c>
      <c r="K167" s="5">
        <f>IF(D167-G167&lt;0,G167-D167,0)</f>
        <v>10</v>
      </c>
      <c r="L167" s="36">
        <f>K167*E167</f>
        <v>19479.5</v>
      </c>
      <c r="M167" s="45"/>
    </row>
    <row r="168" spans="1:13" ht="63.75" hidden="1" customHeight="1" x14ac:dyDescent="0.2">
      <c r="B168" s="35" t="s">
        <v>129</v>
      </c>
    </row>
    <row r="169" spans="1:13" ht="63.75" hidden="1" customHeight="1" x14ac:dyDescent="0.2">
      <c r="B169" s="35" t="s">
        <v>761</v>
      </c>
    </row>
    <row r="170" spans="1:13" ht="12.75" hidden="1" customHeight="1" x14ac:dyDescent="0.2"/>
    <row r="171" spans="1:13" ht="53.25" hidden="1" customHeight="1" x14ac:dyDescent="0.2">
      <c r="B171" s="35" t="s">
        <v>198</v>
      </c>
    </row>
    <row r="172" spans="1:13" ht="12.75" hidden="1" customHeight="1" x14ac:dyDescent="0.2">
      <c r="B172" s="61" t="s">
        <v>614</v>
      </c>
      <c r="F172" s="28">
        <v>427583.54</v>
      </c>
      <c r="H172" s="28">
        <v>262191.78000000003</v>
      </c>
    </row>
    <row r="173" spans="1:13" ht="12.75" hidden="1" customHeight="1" x14ac:dyDescent="0.2">
      <c r="B173" s="61" t="s">
        <v>799</v>
      </c>
    </row>
    <row r="174" spans="1:13" ht="63.75" hidden="1" customHeight="1" x14ac:dyDescent="0.2">
      <c r="A174" s="5" t="s">
        <v>52</v>
      </c>
      <c r="B174" s="35" t="s">
        <v>90</v>
      </c>
      <c r="C174" s="5" t="s">
        <v>1038</v>
      </c>
      <c r="D174" s="65">
        <v>745.73</v>
      </c>
      <c r="E174" s="36">
        <v>25.04</v>
      </c>
      <c r="F174" s="36">
        <v>18673.080000000002</v>
      </c>
      <c r="G174" s="65">
        <v>1207.83</v>
      </c>
      <c r="H174" s="36">
        <v>30244.06</v>
      </c>
      <c r="I174" s="5">
        <f t="shared" ref="I174:I175" si="36">IF(D174-G174&gt;0,D174-G174,0)</f>
        <v>0</v>
      </c>
      <c r="J174" s="36">
        <f t="shared" ref="J174:J175" si="37">I174*E174</f>
        <v>0</v>
      </c>
      <c r="K174" s="5">
        <f t="shared" ref="K174:K175" si="38">IF(D174-G174&lt;0,G174-D174,0)</f>
        <v>462.1</v>
      </c>
      <c r="L174" s="36">
        <f t="shared" ref="L174:L175" si="39">K174*E174</f>
        <v>11570.98</v>
      </c>
      <c r="M174" s="45"/>
    </row>
    <row r="175" spans="1:13" ht="63.75" hidden="1" customHeight="1" x14ac:dyDescent="0.2">
      <c r="A175" s="5" t="s">
        <v>588</v>
      </c>
      <c r="B175" s="35" t="s">
        <v>1077</v>
      </c>
      <c r="C175" s="5" t="s">
        <v>839</v>
      </c>
      <c r="D175" s="65">
        <v>53.27</v>
      </c>
      <c r="E175" s="36">
        <v>89.42</v>
      </c>
      <c r="F175" s="36">
        <v>4763.3999999999996</v>
      </c>
      <c r="G175" s="65">
        <v>53.27</v>
      </c>
      <c r="H175" s="36">
        <v>4763.3999999999996</v>
      </c>
      <c r="I175" s="5">
        <f t="shared" si="36"/>
        <v>0</v>
      </c>
      <c r="J175" s="36">
        <f t="shared" si="37"/>
        <v>0</v>
      </c>
      <c r="K175" s="5">
        <f t="shared" si="38"/>
        <v>0</v>
      </c>
      <c r="L175" s="36">
        <f t="shared" si="39"/>
        <v>0</v>
      </c>
      <c r="M175" s="45"/>
    </row>
    <row r="176" spans="1:13" ht="32.25" hidden="1" customHeight="1" x14ac:dyDescent="0.2">
      <c r="B176" s="35" t="s">
        <v>595</v>
      </c>
    </row>
    <row r="177" spans="1:13" ht="63.75" hidden="1" customHeight="1" x14ac:dyDescent="0.2">
      <c r="A177" s="5" t="s">
        <v>972</v>
      </c>
      <c r="B177" s="35" t="s">
        <v>1073</v>
      </c>
      <c r="C177" s="5" t="s">
        <v>839</v>
      </c>
      <c r="D177" s="65">
        <v>53.27</v>
      </c>
      <c r="E177" s="36">
        <v>98.84</v>
      </c>
      <c r="F177" s="36">
        <v>5265.21</v>
      </c>
      <c r="G177" s="65">
        <v>53.27</v>
      </c>
      <c r="H177" s="36">
        <v>5265.21</v>
      </c>
      <c r="I177" s="5">
        <f t="shared" ref="I177:I178" si="40">IF(D177-G177&gt;0,D177-G177,0)</f>
        <v>0</v>
      </c>
      <c r="J177" s="36">
        <f t="shared" ref="J177:J178" si="41">I177*E177</f>
        <v>0</v>
      </c>
      <c r="K177" s="5">
        <f t="shared" ref="K177:K178" si="42">IF(D177-G177&lt;0,G177-D177,0)</f>
        <v>0</v>
      </c>
      <c r="L177" s="36">
        <f t="shared" ref="L177:L178" si="43">K177*E177</f>
        <v>0</v>
      </c>
      <c r="M177" s="45"/>
    </row>
    <row r="178" spans="1:13" ht="63.75" hidden="1" customHeight="1" x14ac:dyDescent="0.2">
      <c r="A178" s="5" t="s">
        <v>47</v>
      </c>
      <c r="B178" s="35" t="s">
        <v>801</v>
      </c>
      <c r="C178" s="5" t="s">
        <v>1038</v>
      </c>
      <c r="D178" s="65">
        <v>150</v>
      </c>
      <c r="E178" s="36">
        <v>299.60000000000002</v>
      </c>
      <c r="F178" s="36">
        <v>44940</v>
      </c>
      <c r="G178" s="65">
        <v>230.99</v>
      </c>
      <c r="H178" s="36">
        <v>69204.600000000006</v>
      </c>
      <c r="I178" s="5">
        <f t="shared" si="40"/>
        <v>0</v>
      </c>
      <c r="J178" s="36">
        <f t="shared" si="41"/>
        <v>0</v>
      </c>
      <c r="K178" s="5">
        <f t="shared" si="42"/>
        <v>80.989999999999995</v>
      </c>
      <c r="L178" s="36">
        <f t="shared" si="43"/>
        <v>24264.6</v>
      </c>
      <c r="M178" s="45"/>
    </row>
    <row r="179" spans="1:13" ht="12.75" hidden="1" customHeight="1" x14ac:dyDescent="0.2">
      <c r="B179" s="61" t="s">
        <v>792</v>
      </c>
      <c r="F179" s="28">
        <v>553344.57999999996</v>
      </c>
      <c r="H179" s="28">
        <v>109477.27</v>
      </c>
    </row>
    <row r="180" spans="1:13" ht="12.75" hidden="1" customHeight="1" x14ac:dyDescent="0.2">
      <c r="B180" s="61" t="s">
        <v>177</v>
      </c>
    </row>
    <row r="181" spans="1:13" ht="63.75" hidden="1" customHeight="1" x14ac:dyDescent="0.2">
      <c r="A181" s="5" t="s">
        <v>1050</v>
      </c>
      <c r="B181" s="35" t="s">
        <v>986</v>
      </c>
      <c r="C181" s="5" t="s">
        <v>1038</v>
      </c>
      <c r="D181" s="65">
        <v>5672.6</v>
      </c>
      <c r="E181" s="36">
        <v>35.159999999999997</v>
      </c>
      <c r="F181" s="36">
        <v>199448.62</v>
      </c>
      <c r="G181" s="65">
        <v>10172.6</v>
      </c>
      <c r="H181" s="36">
        <v>357668.62</v>
      </c>
      <c r="I181" s="5">
        <f>IF(D181-G181&gt;0,D181-G181,0)</f>
        <v>0</v>
      </c>
      <c r="J181" s="36">
        <f>I181*E181</f>
        <v>0</v>
      </c>
      <c r="K181" s="5">
        <f>IF(D181-G181&lt;0,G181-D181,0)</f>
        <v>4500</v>
      </c>
      <c r="L181" s="36">
        <f>K181*E181</f>
        <v>158220</v>
      </c>
      <c r="M181" s="45"/>
    </row>
    <row r="182" spans="1:13" ht="12.75" hidden="1" customHeight="1" x14ac:dyDescent="0.2">
      <c r="B182" s="35" t="s">
        <v>543</v>
      </c>
    </row>
    <row r="183" spans="1:13" ht="63.75" hidden="1" customHeight="1" x14ac:dyDescent="0.2">
      <c r="A183" s="5" t="s">
        <v>755</v>
      </c>
      <c r="B183" s="35" t="s">
        <v>44</v>
      </c>
      <c r="C183" s="5" t="s">
        <v>1038</v>
      </c>
      <c r="D183" s="65">
        <v>560</v>
      </c>
      <c r="E183" s="36">
        <v>152.80000000000001</v>
      </c>
      <c r="F183" s="36">
        <v>85568</v>
      </c>
      <c r="G183" s="65">
        <v>280</v>
      </c>
      <c r="H183" s="36">
        <v>42784</v>
      </c>
      <c r="I183" s="5">
        <f>IF(D183-G183&gt;0,D183-G183,0)</f>
        <v>280</v>
      </c>
      <c r="J183" s="36">
        <f>I183*E183</f>
        <v>42784</v>
      </c>
      <c r="K183" s="5">
        <f>IF(D183-G183&lt;0,G183-D183,0)</f>
        <v>0</v>
      </c>
      <c r="L183" s="36">
        <f>K183*E183</f>
        <v>0</v>
      </c>
      <c r="M183" s="45"/>
    </row>
    <row r="184" spans="1:13" ht="12.75" hidden="1" customHeight="1" x14ac:dyDescent="0.2"/>
    <row r="185" spans="1:13" ht="63.75" hidden="1" customHeight="1" x14ac:dyDescent="0.2">
      <c r="B185" s="35" t="s">
        <v>429</v>
      </c>
    </row>
    <row r="186" spans="1:13" ht="12.75" hidden="1" customHeight="1" x14ac:dyDescent="0.2">
      <c r="B186" s="35" t="s">
        <v>63</v>
      </c>
    </row>
    <row r="187" spans="1:13" ht="63.75" hidden="1" customHeight="1" x14ac:dyDescent="0.2">
      <c r="A187" s="5" t="s">
        <v>414</v>
      </c>
      <c r="B187" s="35" t="s">
        <v>728</v>
      </c>
      <c r="C187" s="5" t="s">
        <v>1038</v>
      </c>
      <c r="D187" s="65">
        <v>0</v>
      </c>
      <c r="E187" s="36">
        <v>408.79</v>
      </c>
      <c r="F187" s="36">
        <v>0</v>
      </c>
      <c r="G187" s="65">
        <v>604.16</v>
      </c>
      <c r="H187" s="36">
        <v>246974.57</v>
      </c>
      <c r="I187" s="5">
        <f>IF(D187-G187&gt;0,D187-G187,0)</f>
        <v>0</v>
      </c>
      <c r="J187" s="36">
        <f>I187*E187</f>
        <v>0</v>
      </c>
      <c r="K187" s="5">
        <f>IF(D187-G187&lt;0,G187-D187,0)</f>
        <v>604.16</v>
      </c>
      <c r="L187" s="36">
        <f>K187*E187</f>
        <v>246974.57</v>
      </c>
      <c r="M187" s="45"/>
    </row>
    <row r="188" spans="1:13" ht="42.75" hidden="1" customHeight="1" x14ac:dyDescent="0.2">
      <c r="B188" s="35" t="s">
        <v>439</v>
      </c>
    </row>
    <row r="189" spans="1:13" ht="63.75" hidden="1" customHeight="1" x14ac:dyDescent="0.2">
      <c r="A189" s="5" t="s">
        <v>75</v>
      </c>
      <c r="B189" s="35" t="s">
        <v>960</v>
      </c>
      <c r="C189" s="5" t="s">
        <v>698</v>
      </c>
      <c r="D189" s="65">
        <v>1</v>
      </c>
      <c r="E189" s="36">
        <v>82959.899999999994</v>
      </c>
      <c r="F189" s="36">
        <v>82959.899999999994</v>
      </c>
      <c r="G189" s="65">
        <v>1</v>
      </c>
      <c r="H189" s="36">
        <v>82959.899999999994</v>
      </c>
      <c r="I189" s="5">
        <f>IF(D189-G189&gt;0,D189-G189,0)</f>
        <v>0</v>
      </c>
      <c r="J189" s="36">
        <f>I189*E189</f>
        <v>0</v>
      </c>
      <c r="K189" s="5">
        <f>IF(D189-G189&lt;0,G189-D189,0)</f>
        <v>0</v>
      </c>
      <c r="L189" s="36">
        <f>K189*E189</f>
        <v>0</v>
      </c>
      <c r="M189" s="45"/>
    </row>
    <row r="190" spans="1:13" ht="74.25" hidden="1" customHeight="1" x14ac:dyDescent="0.2">
      <c r="B190" s="35" t="s">
        <v>1079</v>
      </c>
    </row>
    <row r="191" spans="1:13" ht="42.75" hidden="1" customHeight="1" x14ac:dyDescent="0.2">
      <c r="B191" s="35" t="s">
        <v>1036</v>
      </c>
    </row>
    <row r="192" spans="1:13" ht="63.75" hidden="1" customHeight="1" x14ac:dyDescent="0.2">
      <c r="A192" s="5" t="s">
        <v>171</v>
      </c>
      <c r="B192" s="35" t="s">
        <v>113</v>
      </c>
      <c r="C192" s="5" t="s">
        <v>1038</v>
      </c>
      <c r="D192" s="65">
        <v>0</v>
      </c>
      <c r="E192" s="36">
        <v>123</v>
      </c>
      <c r="F192" s="36">
        <v>0</v>
      </c>
      <c r="G192" s="65">
        <v>67.760000000000005</v>
      </c>
      <c r="H192" s="36">
        <v>8334.48</v>
      </c>
      <c r="I192" s="5">
        <f t="shared" ref="I192:I193" si="44">IF(D192-G192&gt;0,D192-G192,0)</f>
        <v>0</v>
      </c>
      <c r="J192" s="36">
        <f t="shared" ref="J192:J193" si="45">I192*E192</f>
        <v>0</v>
      </c>
      <c r="K192" s="5">
        <f t="shared" ref="K192:K193" si="46">IF(D192-G192&lt;0,G192-D192,0)</f>
        <v>67.760000000000005</v>
      </c>
      <c r="L192" s="36">
        <f t="shared" ref="L192:L193" si="47">K192*E192</f>
        <v>8334.48</v>
      </c>
      <c r="M192" s="45"/>
    </row>
    <row r="193" spans="1:13" ht="63.75" hidden="1" customHeight="1" x14ac:dyDescent="0.2">
      <c r="A193" s="5" t="s">
        <v>1080</v>
      </c>
      <c r="B193" s="35" t="s">
        <v>891</v>
      </c>
      <c r="C193" s="5" t="s">
        <v>1038</v>
      </c>
      <c r="D193" s="65">
        <v>0</v>
      </c>
      <c r="E193" s="36">
        <v>914.63</v>
      </c>
      <c r="F193" s="36">
        <v>0</v>
      </c>
      <c r="G193" s="65">
        <v>198.12</v>
      </c>
      <c r="H193" s="36">
        <v>181206.5</v>
      </c>
      <c r="I193" s="5">
        <f t="shared" si="44"/>
        <v>0</v>
      </c>
      <c r="J193" s="36">
        <f t="shared" si="45"/>
        <v>0</v>
      </c>
      <c r="K193" s="5">
        <f t="shared" si="46"/>
        <v>198.12</v>
      </c>
      <c r="L193" s="36">
        <f t="shared" si="47"/>
        <v>181206.5</v>
      </c>
      <c r="M193" s="45"/>
    </row>
    <row r="194" spans="1:13" ht="12.75" hidden="1" customHeight="1" x14ac:dyDescent="0.2"/>
    <row r="195" spans="1:13" ht="74.25" hidden="1" customHeight="1" x14ac:dyDescent="0.2">
      <c r="B195" s="35" t="s">
        <v>919</v>
      </c>
    </row>
    <row r="196" spans="1:13" ht="21.75" hidden="1" customHeight="1" x14ac:dyDescent="0.2">
      <c r="B196" s="35" t="s">
        <v>537</v>
      </c>
    </row>
    <row r="197" spans="1:13" ht="74.25" hidden="1" customHeight="1" x14ac:dyDescent="0.2">
      <c r="A197" s="5" t="s">
        <v>816</v>
      </c>
      <c r="B197" s="35" t="s">
        <v>196</v>
      </c>
      <c r="C197" s="5" t="s">
        <v>1049</v>
      </c>
      <c r="D197" s="65">
        <v>0</v>
      </c>
      <c r="E197" s="36">
        <v>67.28</v>
      </c>
      <c r="F197" s="36">
        <v>0</v>
      </c>
      <c r="G197" s="65">
        <v>768.11</v>
      </c>
      <c r="H197" s="36">
        <v>51678.44</v>
      </c>
      <c r="I197" s="5">
        <f>IF(D197-G197&gt;0,D197-G197,0)</f>
        <v>0</v>
      </c>
      <c r="J197" s="36">
        <f>I197*E197</f>
        <v>0</v>
      </c>
      <c r="K197" s="5">
        <f>IF(D197-G197&lt;0,G197-D197,0)</f>
        <v>768.11</v>
      </c>
      <c r="L197" s="36">
        <f>K197*E197</f>
        <v>51678.44</v>
      </c>
      <c r="M197" s="45"/>
    </row>
    <row r="198" spans="1:13" ht="12.75" hidden="1" customHeight="1" x14ac:dyDescent="0.2">
      <c r="B198" s="35" t="s">
        <v>496</v>
      </c>
    </row>
    <row r="199" spans="1:13" ht="74.25" hidden="1" customHeight="1" x14ac:dyDescent="0.2">
      <c r="A199" s="5" t="s">
        <v>785</v>
      </c>
      <c r="B199" s="35" t="s">
        <v>922</v>
      </c>
      <c r="C199" s="5" t="s">
        <v>1038</v>
      </c>
      <c r="D199" s="65">
        <v>0</v>
      </c>
      <c r="E199" s="36">
        <v>223.6</v>
      </c>
      <c r="F199" s="36">
        <v>0</v>
      </c>
      <c r="G199" s="65">
        <v>949.48</v>
      </c>
      <c r="H199" s="36">
        <v>212303.73</v>
      </c>
      <c r="I199" s="5">
        <f t="shared" ref="I199:I200" si="48">IF(D199-G199&gt;0,D199-G199,0)</f>
        <v>0</v>
      </c>
      <c r="J199" s="36">
        <f t="shared" ref="J199:J200" si="49">I199*E199</f>
        <v>0</v>
      </c>
      <c r="K199" s="5">
        <f t="shared" ref="K199:K200" si="50">IF(D199-G199&lt;0,G199-D199,0)</f>
        <v>949.48</v>
      </c>
      <c r="L199" s="36">
        <f t="shared" ref="L199:L200" si="51">K199*E199</f>
        <v>212303.73</v>
      </c>
      <c r="M199" s="45"/>
    </row>
    <row r="200" spans="1:13" ht="74.25" hidden="1" customHeight="1" x14ac:dyDescent="0.2">
      <c r="A200" s="5" t="s">
        <v>148</v>
      </c>
      <c r="B200" s="35" t="s">
        <v>789</v>
      </c>
      <c r="C200" s="5" t="s">
        <v>1038</v>
      </c>
      <c r="D200" s="65">
        <v>0</v>
      </c>
      <c r="E200" s="36">
        <v>500.07</v>
      </c>
      <c r="F200" s="36">
        <v>0</v>
      </c>
      <c r="G200" s="65">
        <v>198.93</v>
      </c>
      <c r="H200" s="36">
        <v>99478.93</v>
      </c>
      <c r="I200" s="5">
        <f t="shared" si="48"/>
        <v>0</v>
      </c>
      <c r="J200" s="36">
        <f t="shared" si="49"/>
        <v>0</v>
      </c>
      <c r="K200" s="5">
        <f t="shared" si="50"/>
        <v>198.93</v>
      </c>
      <c r="L200" s="36">
        <f t="shared" si="51"/>
        <v>99478.93</v>
      </c>
      <c r="M200" s="45"/>
    </row>
    <row r="201" spans="1:13" ht="32.25" hidden="1" customHeight="1" x14ac:dyDescent="0.2">
      <c r="B201" s="35" t="s">
        <v>365</v>
      </c>
    </row>
    <row r="202" spans="1:13" ht="74.25" hidden="1" customHeight="1" x14ac:dyDescent="0.2">
      <c r="A202" s="5" t="s">
        <v>871</v>
      </c>
      <c r="B202" s="35" t="s">
        <v>786</v>
      </c>
      <c r="C202" s="5" t="s">
        <v>1049</v>
      </c>
      <c r="D202" s="65">
        <v>0</v>
      </c>
      <c r="E202" s="36">
        <v>339.51</v>
      </c>
      <c r="F202" s="36">
        <v>0</v>
      </c>
      <c r="G202" s="65">
        <v>239.8</v>
      </c>
      <c r="H202" s="36">
        <v>81414.5</v>
      </c>
      <c r="I202" s="5">
        <f>IF(D202-G202&gt;0,D202-G202,0)</f>
        <v>0</v>
      </c>
      <c r="J202" s="36">
        <f>I202*E202</f>
        <v>0</v>
      </c>
      <c r="K202" s="5">
        <f>IF(D202-G202&lt;0,G202-D202,0)</f>
        <v>239.8</v>
      </c>
      <c r="L202" s="36">
        <f>K202*E202</f>
        <v>81414.5</v>
      </c>
      <c r="M202" s="45"/>
    </row>
    <row r="203" spans="1:13" ht="42.75" hidden="1" customHeight="1" x14ac:dyDescent="0.2">
      <c r="B203" s="35" t="s">
        <v>1035</v>
      </c>
    </row>
    <row r="204" spans="1:13" ht="12.75" hidden="1" customHeight="1" x14ac:dyDescent="0.2"/>
    <row r="205" spans="1:13" ht="63.75" hidden="1" customHeight="1" x14ac:dyDescent="0.2">
      <c r="A205" s="5" t="s">
        <v>715</v>
      </c>
      <c r="B205" s="35" t="s">
        <v>279</v>
      </c>
      <c r="C205" s="5" t="s">
        <v>1038</v>
      </c>
      <c r="D205" s="65">
        <v>0</v>
      </c>
      <c r="E205" s="36">
        <v>886.58</v>
      </c>
      <c r="F205" s="36">
        <v>0</v>
      </c>
      <c r="G205" s="65">
        <v>9.52</v>
      </c>
      <c r="H205" s="36">
        <v>8440.24</v>
      </c>
      <c r="I205" s="5">
        <f>IF(D205-G205&gt;0,D205-G205,0)</f>
        <v>0</v>
      </c>
      <c r="J205" s="36">
        <f>I205*E205</f>
        <v>0</v>
      </c>
      <c r="K205" s="5">
        <f>IF(D205-G205&lt;0,G205-D205,0)</f>
        <v>9.52</v>
      </c>
      <c r="L205" s="36">
        <f>K205*E205</f>
        <v>8440.24</v>
      </c>
      <c r="M205" s="45"/>
    </row>
    <row r="206" spans="1:13" ht="12.75" hidden="1" customHeight="1" x14ac:dyDescent="0.2">
      <c r="B206" s="35" t="s">
        <v>939</v>
      </c>
    </row>
    <row r="207" spans="1:13" ht="63.75" hidden="1" customHeight="1" x14ac:dyDescent="0.2">
      <c r="A207" s="5" t="s">
        <v>156</v>
      </c>
      <c r="B207" s="35" t="s">
        <v>317</v>
      </c>
      <c r="C207" s="5" t="s">
        <v>698</v>
      </c>
      <c r="D207" s="65">
        <v>0</v>
      </c>
      <c r="E207" s="36">
        <v>7242.75</v>
      </c>
      <c r="F207" s="36">
        <v>0</v>
      </c>
      <c r="G207" s="65">
        <v>2</v>
      </c>
      <c r="H207" s="36">
        <v>14485.5</v>
      </c>
      <c r="I207" s="5">
        <f>IF(D207-G207&gt;0,D207-G207,0)</f>
        <v>0</v>
      </c>
      <c r="J207" s="36">
        <f>I207*E207</f>
        <v>0</v>
      </c>
      <c r="K207" s="5">
        <f>IF(D207-G207&lt;0,G207-D207,0)</f>
        <v>2</v>
      </c>
      <c r="L207" s="36">
        <f>K207*E207</f>
        <v>14485.5</v>
      </c>
      <c r="M207" s="45"/>
    </row>
    <row r="208" spans="1:13" ht="12.75" hidden="1" customHeight="1" x14ac:dyDescent="0.2">
      <c r="B208" s="35" t="s">
        <v>361</v>
      </c>
    </row>
    <row r="209" spans="1:13" ht="63.75" hidden="1" customHeight="1" x14ac:dyDescent="0.2">
      <c r="A209" s="5" t="s">
        <v>884</v>
      </c>
      <c r="B209" s="35" t="s">
        <v>165</v>
      </c>
      <c r="C209" s="5" t="s">
        <v>698</v>
      </c>
      <c r="D209" s="65">
        <v>0</v>
      </c>
      <c r="E209" s="36">
        <v>1477.81</v>
      </c>
      <c r="F209" s="36">
        <v>0</v>
      </c>
      <c r="G209" s="65">
        <v>1</v>
      </c>
      <c r="H209" s="36">
        <v>1477.81</v>
      </c>
      <c r="I209" s="5">
        <f>IF(D209-G209&gt;0,D209-G209,0)</f>
        <v>0</v>
      </c>
      <c r="J209" s="36">
        <f>I209*E209</f>
        <v>0</v>
      </c>
      <c r="K209" s="5">
        <f>IF(D209-G209&lt;0,G209-D209,0)</f>
        <v>1</v>
      </c>
      <c r="L209" s="36">
        <f>K209*E209</f>
        <v>1477.81</v>
      </c>
      <c r="M209" s="45"/>
    </row>
    <row r="210" spans="1:13" ht="12.75" hidden="1" customHeight="1" x14ac:dyDescent="0.2">
      <c r="B210" s="35" t="s">
        <v>276</v>
      </c>
    </row>
    <row r="211" spans="1:13" ht="42.75" hidden="1" customHeight="1" x14ac:dyDescent="0.2">
      <c r="A211" s="5" t="s">
        <v>46</v>
      </c>
      <c r="B211" s="35" t="s">
        <v>255</v>
      </c>
      <c r="C211" s="5" t="s">
        <v>1049</v>
      </c>
      <c r="D211" s="65">
        <v>0</v>
      </c>
      <c r="E211" s="36">
        <v>25.72</v>
      </c>
      <c r="F211" s="36">
        <v>0</v>
      </c>
      <c r="G211" s="65">
        <v>569.19000000000005</v>
      </c>
      <c r="H211" s="36">
        <v>14639.57</v>
      </c>
      <c r="I211" s="5">
        <f>IF(D211-G211&gt;0,D211-G211,0)</f>
        <v>0</v>
      </c>
      <c r="J211" s="36">
        <f>I211*E211</f>
        <v>0</v>
      </c>
      <c r="K211" s="5">
        <f>IF(D211-G211&lt;0,G211-D211,0)</f>
        <v>569.19000000000005</v>
      </c>
      <c r="L211" s="36">
        <f>K211*E211</f>
        <v>14639.57</v>
      </c>
      <c r="M211" s="45"/>
    </row>
    <row r="212" spans="1:13" ht="12.75" hidden="1" customHeight="1" x14ac:dyDescent="0.2">
      <c r="B212" s="61" t="s">
        <v>765</v>
      </c>
      <c r="F212" s="28">
        <v>837238.5</v>
      </c>
      <c r="H212" s="28">
        <v>1403846.79</v>
      </c>
    </row>
    <row r="213" spans="1:13" ht="12.75" hidden="1" customHeight="1" x14ac:dyDescent="0.2">
      <c r="B213" s="61" t="s">
        <v>819</v>
      </c>
    </row>
    <row r="214" spans="1:13" ht="63.75" hidden="1" customHeight="1" x14ac:dyDescent="0.2">
      <c r="A214" s="5" t="s">
        <v>513</v>
      </c>
      <c r="B214" s="35" t="s">
        <v>552</v>
      </c>
      <c r="C214" s="5" t="s">
        <v>101</v>
      </c>
      <c r="D214" s="65">
        <v>5126</v>
      </c>
      <c r="E214" s="36">
        <v>35.76</v>
      </c>
      <c r="F214" s="36">
        <v>183305.76</v>
      </c>
      <c r="G214" s="65">
        <v>66331.8</v>
      </c>
      <c r="H214" s="36">
        <v>2372025.17</v>
      </c>
      <c r="I214" s="5">
        <f t="shared" ref="I214:I216" si="52">IF(D214-G214&gt;0,D214-G214,0)</f>
        <v>0</v>
      </c>
      <c r="J214" s="36">
        <f t="shared" ref="J214:J216" si="53">I214*E214</f>
        <v>0</v>
      </c>
      <c r="K214" s="5">
        <f t="shared" ref="K214:K216" si="54">IF(D214-G214&lt;0,G214-D214,0)</f>
        <v>61205.8</v>
      </c>
      <c r="L214" s="36">
        <f t="shared" ref="L214:L216" si="55">K214*E214</f>
        <v>2188719.41</v>
      </c>
      <c r="M214" s="45"/>
    </row>
    <row r="215" spans="1:13" ht="53.25" hidden="1" customHeight="1" x14ac:dyDescent="0.2">
      <c r="A215" s="5" t="s">
        <v>270</v>
      </c>
      <c r="B215" s="35" t="s">
        <v>215</v>
      </c>
      <c r="C215" s="5" t="s">
        <v>1038</v>
      </c>
      <c r="D215" s="65">
        <v>360</v>
      </c>
      <c r="E215" s="36">
        <v>400.51</v>
      </c>
      <c r="F215" s="36">
        <v>144183.6</v>
      </c>
      <c r="G215" s="65">
        <v>312</v>
      </c>
      <c r="H215" s="36">
        <v>124959.12</v>
      </c>
      <c r="I215" s="5">
        <f t="shared" si="52"/>
        <v>48</v>
      </c>
      <c r="J215" s="36">
        <f t="shared" si="53"/>
        <v>19224.48</v>
      </c>
      <c r="K215" s="5">
        <f t="shared" si="54"/>
        <v>0</v>
      </c>
      <c r="L215" s="36">
        <f t="shared" si="55"/>
        <v>0</v>
      </c>
      <c r="M215" s="45"/>
    </row>
    <row r="216" spans="1:13" ht="63.75" hidden="1" customHeight="1" x14ac:dyDescent="0.2">
      <c r="A216" s="5" t="s">
        <v>1010</v>
      </c>
      <c r="B216" s="35" t="s">
        <v>784</v>
      </c>
      <c r="C216" s="5" t="s">
        <v>698</v>
      </c>
      <c r="D216" s="65">
        <v>144</v>
      </c>
      <c r="E216" s="36">
        <v>31.35</v>
      </c>
      <c r="F216" s="36">
        <v>4514.3999999999996</v>
      </c>
      <c r="G216" s="65">
        <v>244</v>
      </c>
      <c r="H216" s="36">
        <v>7649.4</v>
      </c>
      <c r="I216" s="5">
        <f t="shared" si="52"/>
        <v>0</v>
      </c>
      <c r="J216" s="36">
        <f t="shared" si="53"/>
        <v>0</v>
      </c>
      <c r="K216" s="5">
        <f t="shared" si="54"/>
        <v>100</v>
      </c>
      <c r="L216" s="36">
        <f t="shared" si="55"/>
        <v>3135</v>
      </c>
      <c r="M216" s="45"/>
    </row>
    <row r="217" spans="1:13" ht="12.75" hidden="1" customHeight="1" x14ac:dyDescent="0.2"/>
    <row r="218" spans="1:13" ht="63.75" hidden="1" customHeight="1" x14ac:dyDescent="0.2">
      <c r="A218" s="5" t="s">
        <v>824</v>
      </c>
      <c r="B218" s="35" t="s">
        <v>146</v>
      </c>
      <c r="C218" s="5" t="s">
        <v>1038</v>
      </c>
      <c r="D218" s="65">
        <v>561</v>
      </c>
      <c r="E218" s="36">
        <v>262.20999999999998</v>
      </c>
      <c r="F218" s="36">
        <v>147099.81</v>
      </c>
      <c r="G218" s="65">
        <v>387.36</v>
      </c>
      <c r="H218" s="36">
        <v>101569.67</v>
      </c>
      <c r="I218" s="5">
        <f>IF(D218-G218&gt;0,D218-G218,0)</f>
        <v>173.64</v>
      </c>
      <c r="J218" s="36">
        <f>I218*E218</f>
        <v>45530.14</v>
      </c>
      <c r="K218" s="5">
        <f>IF(D218-G218&lt;0,G218-D218,0)</f>
        <v>0</v>
      </c>
      <c r="L218" s="36">
        <f>K218*E218</f>
        <v>0</v>
      </c>
      <c r="M218" s="45"/>
    </row>
    <row r="219" spans="1:13" ht="12.75" hidden="1" customHeight="1" x14ac:dyDescent="0.2">
      <c r="B219" s="35" t="s">
        <v>496</v>
      </c>
    </row>
    <row r="220" spans="1:13" ht="53.25" hidden="1" customHeight="1" x14ac:dyDescent="0.2">
      <c r="A220" s="5" t="s">
        <v>1000</v>
      </c>
      <c r="B220" s="35" t="s">
        <v>1064</v>
      </c>
      <c r="C220" s="5" t="s">
        <v>1038</v>
      </c>
      <c r="D220" s="65">
        <v>25</v>
      </c>
      <c r="E220" s="36">
        <v>420.36</v>
      </c>
      <c r="F220" s="36">
        <v>10509</v>
      </c>
      <c r="G220" s="65">
        <v>113.82</v>
      </c>
      <c r="H220" s="36">
        <v>47845.38</v>
      </c>
      <c r="I220" s="5">
        <f t="shared" ref="I220:I221" si="56">IF(D220-G220&gt;0,D220-G220,0)</f>
        <v>0</v>
      </c>
      <c r="J220" s="36">
        <f t="shared" ref="J220:J221" si="57">I220*E220</f>
        <v>0</v>
      </c>
      <c r="K220" s="5">
        <f t="shared" ref="K220:K221" si="58">IF(D220-G220&lt;0,G220-D220,0)</f>
        <v>88.82</v>
      </c>
      <c r="L220" s="36">
        <f t="shared" ref="L220:L221" si="59">K220*E220</f>
        <v>37336.379999999997</v>
      </c>
      <c r="M220" s="45"/>
    </row>
    <row r="221" spans="1:13" ht="74.25" hidden="1" customHeight="1" x14ac:dyDescent="0.2">
      <c r="A221" s="5" t="s">
        <v>174</v>
      </c>
      <c r="B221" s="35" t="s">
        <v>436</v>
      </c>
      <c r="C221" s="5" t="s">
        <v>1038</v>
      </c>
      <c r="D221" s="65">
        <v>285</v>
      </c>
      <c r="E221" s="36">
        <v>194.57</v>
      </c>
      <c r="F221" s="36">
        <v>55452.45</v>
      </c>
      <c r="G221" s="65">
        <v>-2.2737367544323206E-13</v>
      </c>
      <c r="H221" s="36">
        <v>0</v>
      </c>
      <c r="I221" s="5">
        <f t="shared" si="56"/>
        <v>285</v>
      </c>
      <c r="J221" s="36">
        <f t="shared" si="57"/>
        <v>55452.45</v>
      </c>
      <c r="K221" s="5">
        <f t="shared" si="58"/>
        <v>0</v>
      </c>
      <c r="L221" s="36">
        <f t="shared" si="59"/>
        <v>0</v>
      </c>
      <c r="M221" s="45"/>
    </row>
    <row r="222" spans="1:13" ht="21.75" hidden="1" customHeight="1" x14ac:dyDescent="0.2">
      <c r="B222" s="35" t="s">
        <v>971</v>
      </c>
    </row>
    <row r="223" spans="1:13" ht="12.75" hidden="1" customHeight="1" x14ac:dyDescent="0.2">
      <c r="B223" s="61" t="s">
        <v>937</v>
      </c>
      <c r="F223" s="28">
        <v>5943382.71</v>
      </c>
      <c r="H223" s="28">
        <v>2654048.7400000002</v>
      </c>
    </row>
    <row r="224" spans="1:13" ht="12.75" hidden="1" customHeight="1" x14ac:dyDescent="0.2">
      <c r="B224" s="61" t="s">
        <v>573</v>
      </c>
      <c r="F224" s="28">
        <v>14136939.140000001</v>
      </c>
      <c r="H224" s="28">
        <v>12686893.17</v>
      </c>
    </row>
    <row r="225" spans="1:13" ht="12.75" hidden="1" customHeight="1" x14ac:dyDescent="0.2">
      <c r="B225" s="61" t="s">
        <v>796</v>
      </c>
    </row>
    <row r="226" spans="1:13" ht="12.75" hidden="1" customHeight="1" x14ac:dyDescent="0.2">
      <c r="B226" s="61" t="s">
        <v>358</v>
      </c>
    </row>
    <row r="227" spans="1:13" ht="74.25" hidden="1" customHeight="1" x14ac:dyDescent="0.2">
      <c r="A227" s="5" t="s">
        <v>774</v>
      </c>
      <c r="B227" s="35" t="s">
        <v>154</v>
      </c>
      <c r="C227" s="5" t="s">
        <v>205</v>
      </c>
      <c r="D227" s="65">
        <v>0</v>
      </c>
      <c r="E227" s="36">
        <v>628.58000000000004</v>
      </c>
      <c r="F227" s="36">
        <v>0</v>
      </c>
      <c r="G227" s="65">
        <v>216</v>
      </c>
      <c r="H227" s="36">
        <v>135773.28</v>
      </c>
      <c r="I227" s="5">
        <f>IF(D227-G227&gt;0,D227-G227,0)</f>
        <v>0</v>
      </c>
      <c r="J227" s="36">
        <f>I227*E227</f>
        <v>0</v>
      </c>
      <c r="K227" s="5">
        <f>IF(D227-G227&lt;0,G227-D227,0)</f>
        <v>216</v>
      </c>
      <c r="L227" s="36">
        <f>K227*E227</f>
        <v>135773.28</v>
      </c>
      <c r="M227" s="45"/>
    </row>
    <row r="228" spans="1:13" ht="21.75" hidden="1" customHeight="1" x14ac:dyDescent="0.2">
      <c r="B228" s="35" t="s">
        <v>727</v>
      </c>
    </row>
    <row r="229" spans="1:13" ht="12.75" hidden="1" customHeight="1" x14ac:dyDescent="0.2">
      <c r="B229" s="61" t="s">
        <v>892</v>
      </c>
      <c r="F229" s="28">
        <v>28554.92</v>
      </c>
      <c r="H229" s="28">
        <v>135773.28</v>
      </c>
    </row>
    <row r="230" spans="1:13" ht="12.75" hidden="1" customHeight="1" x14ac:dyDescent="0.2">
      <c r="B230" s="61" t="s">
        <v>819</v>
      </c>
    </row>
    <row r="231" spans="1:13" ht="63.75" hidden="1" customHeight="1" x14ac:dyDescent="0.2">
      <c r="A231" s="5" t="s">
        <v>116</v>
      </c>
      <c r="B231" s="35" t="s">
        <v>729</v>
      </c>
      <c r="C231" s="5" t="s">
        <v>698</v>
      </c>
      <c r="D231" s="65">
        <v>4</v>
      </c>
      <c r="E231" s="36">
        <v>3450.79</v>
      </c>
      <c r="F231" s="36">
        <v>13803.16</v>
      </c>
      <c r="G231" s="65">
        <v>13</v>
      </c>
      <c r="H231" s="36">
        <v>44860.27</v>
      </c>
      <c r="I231" s="5">
        <f t="shared" ref="I231:I232" si="60">IF(D231-G231&gt;0,D231-G231,0)</f>
        <v>0</v>
      </c>
      <c r="J231" s="36">
        <f t="shared" ref="J231:J232" si="61">I231*E231</f>
        <v>0</v>
      </c>
      <c r="K231" s="5">
        <f t="shared" ref="K231:K232" si="62">IF(D231-G231&lt;0,G231-D231,0)</f>
        <v>9</v>
      </c>
      <c r="L231" s="36">
        <f t="shared" ref="L231:L232" si="63">K231*E231</f>
        <v>31057.11</v>
      </c>
      <c r="M231" s="45"/>
    </row>
    <row r="232" spans="1:13" ht="63.75" hidden="1" customHeight="1" x14ac:dyDescent="0.2">
      <c r="A232" s="5" t="s">
        <v>214</v>
      </c>
      <c r="B232" s="35" t="s">
        <v>850</v>
      </c>
      <c r="C232" s="5" t="s">
        <v>698</v>
      </c>
      <c r="D232" s="65">
        <v>2</v>
      </c>
      <c r="E232" s="36">
        <v>8752.74</v>
      </c>
      <c r="F232" s="36">
        <v>17505.48</v>
      </c>
      <c r="G232" s="65">
        <v>1</v>
      </c>
      <c r="H232" s="36">
        <v>8752.74</v>
      </c>
      <c r="I232" s="5">
        <f t="shared" si="60"/>
        <v>1</v>
      </c>
      <c r="J232" s="36">
        <f t="shared" si="61"/>
        <v>8752.74</v>
      </c>
      <c r="K232" s="5">
        <f t="shared" si="62"/>
        <v>0</v>
      </c>
      <c r="L232" s="36">
        <f t="shared" si="63"/>
        <v>0</v>
      </c>
      <c r="M232" s="45"/>
    </row>
    <row r="233" spans="1:13" ht="12.75" hidden="1" customHeight="1" x14ac:dyDescent="0.2"/>
    <row r="234" spans="1:13" ht="12.75" hidden="1" customHeight="1" x14ac:dyDescent="0.2">
      <c r="B234" s="35" t="s">
        <v>63</v>
      </c>
    </row>
    <row r="235" spans="1:13" ht="53.25" hidden="1" customHeight="1" x14ac:dyDescent="0.2">
      <c r="A235" s="5" t="s">
        <v>959</v>
      </c>
      <c r="B235" s="35" t="s">
        <v>109</v>
      </c>
      <c r="C235" s="5" t="s">
        <v>205</v>
      </c>
      <c r="D235" s="65">
        <v>10</v>
      </c>
      <c r="E235" s="36">
        <v>1674.12</v>
      </c>
      <c r="F235" s="36">
        <v>16741.2</v>
      </c>
      <c r="G235" s="65">
        <v>12</v>
      </c>
      <c r="H235" s="36">
        <v>20089.439999999999</v>
      </c>
      <c r="I235" s="5">
        <f t="shared" ref="I235:I236" si="64">IF(D235-G235&gt;0,D235-G235,0)</f>
        <v>0</v>
      </c>
      <c r="J235" s="36">
        <f t="shared" ref="J235:J236" si="65">I235*E235</f>
        <v>0</v>
      </c>
      <c r="K235" s="5">
        <f t="shared" ref="K235:K236" si="66">IF(D235-G235&lt;0,G235-D235,0)</f>
        <v>2</v>
      </c>
      <c r="L235" s="36">
        <f t="shared" ref="L235:L236" si="67">K235*E235</f>
        <v>3348.24</v>
      </c>
      <c r="M235" s="45"/>
    </row>
    <row r="236" spans="1:13" ht="63.75" hidden="1" customHeight="1" x14ac:dyDescent="0.2">
      <c r="A236" s="5" t="s">
        <v>798</v>
      </c>
      <c r="B236" s="35" t="s">
        <v>980</v>
      </c>
      <c r="C236" s="5" t="s">
        <v>839</v>
      </c>
      <c r="D236" s="65">
        <v>0</v>
      </c>
      <c r="E236" s="36">
        <v>14.46</v>
      </c>
      <c r="F236" s="36">
        <v>0</v>
      </c>
      <c r="G236" s="65">
        <v>603.01739999999995</v>
      </c>
      <c r="H236" s="36">
        <v>8719.6299999999992</v>
      </c>
      <c r="I236" s="5">
        <f t="shared" si="64"/>
        <v>0</v>
      </c>
      <c r="J236" s="36">
        <f t="shared" si="65"/>
        <v>0</v>
      </c>
      <c r="K236" s="5">
        <f t="shared" si="66"/>
        <v>603.01739999999995</v>
      </c>
      <c r="L236" s="36">
        <f t="shared" si="67"/>
        <v>8719.6299999999992</v>
      </c>
      <c r="M236" s="45"/>
    </row>
    <row r="237" spans="1:13" ht="12.75" hidden="1" customHeight="1" x14ac:dyDescent="0.2">
      <c r="B237" s="61" t="s">
        <v>937</v>
      </c>
      <c r="F237" s="28">
        <v>96243.03</v>
      </c>
      <c r="H237" s="28">
        <v>82422.080000000002</v>
      </c>
    </row>
    <row r="238" spans="1:13" ht="12.75" hidden="1" customHeight="1" x14ac:dyDescent="0.2">
      <c r="B238" s="61" t="s">
        <v>284</v>
      </c>
      <c r="F238" s="28">
        <v>124797.95</v>
      </c>
      <c r="H238" s="28">
        <v>218195.36</v>
      </c>
    </row>
    <row r="239" spans="1:13" ht="12.75" hidden="1" customHeight="1" x14ac:dyDescent="0.2">
      <c r="B239" s="61" t="s">
        <v>348</v>
      </c>
    </row>
    <row r="240" spans="1:13" ht="12.75" hidden="1" customHeight="1" x14ac:dyDescent="0.2">
      <c r="B240" s="61" t="s">
        <v>463</v>
      </c>
    </row>
    <row r="241" spans="1:13" ht="42.75" hidden="1" customHeight="1" x14ac:dyDescent="0.2">
      <c r="A241" s="5" t="s">
        <v>312</v>
      </c>
      <c r="B241" s="35" t="s">
        <v>953</v>
      </c>
      <c r="C241" s="5" t="s">
        <v>698</v>
      </c>
      <c r="D241" s="65">
        <v>8</v>
      </c>
      <c r="E241" s="36">
        <v>57.4</v>
      </c>
      <c r="F241" s="36">
        <v>459.2</v>
      </c>
      <c r="G241" s="65">
        <v>6</v>
      </c>
      <c r="H241" s="36">
        <v>344.4</v>
      </c>
      <c r="I241" s="5">
        <f t="shared" ref="I241:I246" si="68">IF(D241-G241&gt;0,D241-G241,0)</f>
        <v>2</v>
      </c>
      <c r="J241" s="36">
        <f t="shared" ref="J241:J246" si="69">I241*E241</f>
        <v>114.8</v>
      </c>
      <c r="K241" s="5">
        <f t="shared" ref="K241:K246" si="70">IF(D241-G241&lt;0,G241-D241,0)</f>
        <v>0</v>
      </c>
      <c r="L241" s="36">
        <f t="shared" ref="L241:L246" si="71">K241*E241</f>
        <v>0</v>
      </c>
      <c r="M241" s="45"/>
    </row>
    <row r="242" spans="1:13" ht="42.75" hidden="1" customHeight="1" x14ac:dyDescent="0.2">
      <c r="A242" s="5" t="s">
        <v>1001</v>
      </c>
      <c r="B242" s="35" t="s">
        <v>771</v>
      </c>
      <c r="C242" s="5" t="s">
        <v>698</v>
      </c>
      <c r="D242" s="65">
        <v>8</v>
      </c>
      <c r="E242" s="36">
        <v>198.39</v>
      </c>
      <c r="F242" s="36">
        <v>1587.12</v>
      </c>
      <c r="G242" s="65">
        <v>6</v>
      </c>
      <c r="H242" s="36">
        <v>1190.3399999999999</v>
      </c>
      <c r="I242" s="5">
        <f t="shared" si="68"/>
        <v>2</v>
      </c>
      <c r="J242" s="36">
        <f t="shared" si="69"/>
        <v>396.78</v>
      </c>
      <c r="K242" s="5">
        <f t="shared" si="70"/>
        <v>0</v>
      </c>
      <c r="L242" s="36">
        <f t="shared" si="71"/>
        <v>0</v>
      </c>
      <c r="M242" s="45"/>
    </row>
    <row r="243" spans="1:13" ht="53.25" hidden="1" customHeight="1" x14ac:dyDescent="0.2">
      <c r="A243" s="5" t="s">
        <v>127</v>
      </c>
      <c r="B243" s="35" t="s">
        <v>966</v>
      </c>
      <c r="C243" s="5" t="s">
        <v>698</v>
      </c>
      <c r="D243" s="65">
        <v>8</v>
      </c>
      <c r="E243" s="36">
        <v>1441.96</v>
      </c>
      <c r="F243" s="36">
        <v>11535.68</v>
      </c>
      <c r="G243" s="65">
        <v>6</v>
      </c>
      <c r="H243" s="36">
        <v>8651.76</v>
      </c>
      <c r="I243" s="5">
        <f t="shared" si="68"/>
        <v>2</v>
      </c>
      <c r="J243" s="36">
        <f t="shared" si="69"/>
        <v>2883.92</v>
      </c>
      <c r="K243" s="5">
        <f t="shared" si="70"/>
        <v>0</v>
      </c>
      <c r="L243" s="36">
        <f t="shared" si="71"/>
        <v>0</v>
      </c>
      <c r="M243" s="45"/>
    </row>
    <row r="244" spans="1:13" ht="53.25" hidden="1" customHeight="1" x14ac:dyDescent="0.2">
      <c r="A244" s="5" t="s">
        <v>400</v>
      </c>
      <c r="B244" s="35" t="s">
        <v>469</v>
      </c>
      <c r="C244" s="5" t="s">
        <v>698</v>
      </c>
      <c r="D244" s="65">
        <v>8</v>
      </c>
      <c r="E244" s="36">
        <v>144.28</v>
      </c>
      <c r="F244" s="36">
        <v>1154.24</v>
      </c>
      <c r="G244" s="65">
        <v>8</v>
      </c>
      <c r="H244" s="36">
        <v>1154.24</v>
      </c>
      <c r="I244" s="5">
        <f t="shared" si="68"/>
        <v>0</v>
      </c>
      <c r="J244" s="36">
        <f t="shared" si="69"/>
        <v>0</v>
      </c>
      <c r="K244" s="5">
        <f t="shared" si="70"/>
        <v>0</v>
      </c>
      <c r="L244" s="36">
        <f t="shared" si="71"/>
        <v>0</v>
      </c>
      <c r="M244" s="45"/>
    </row>
    <row r="245" spans="1:13" ht="42.75" hidden="1" customHeight="1" x14ac:dyDescent="0.2">
      <c r="A245" s="5" t="s">
        <v>790</v>
      </c>
      <c r="B245" s="35" t="s">
        <v>527</v>
      </c>
      <c r="C245" s="5" t="s">
        <v>698</v>
      </c>
      <c r="D245" s="65">
        <v>8</v>
      </c>
      <c r="E245" s="36">
        <v>1784.97</v>
      </c>
      <c r="F245" s="36">
        <v>14279.76</v>
      </c>
      <c r="G245" s="65">
        <v>6</v>
      </c>
      <c r="H245" s="36">
        <v>10709.82</v>
      </c>
      <c r="I245" s="5">
        <f t="shared" si="68"/>
        <v>2</v>
      </c>
      <c r="J245" s="36">
        <f t="shared" si="69"/>
        <v>3569.94</v>
      </c>
      <c r="K245" s="5">
        <f t="shared" si="70"/>
        <v>0</v>
      </c>
      <c r="L245" s="36">
        <f t="shared" si="71"/>
        <v>0</v>
      </c>
      <c r="M245" s="45"/>
    </row>
    <row r="246" spans="1:13" ht="53.25" hidden="1" customHeight="1" x14ac:dyDescent="0.2">
      <c r="A246" s="5" t="s">
        <v>251</v>
      </c>
      <c r="B246" s="35" t="s">
        <v>12</v>
      </c>
      <c r="C246" s="5" t="s">
        <v>698</v>
      </c>
      <c r="D246" s="65">
        <v>8</v>
      </c>
      <c r="E246" s="36">
        <v>985.04</v>
      </c>
      <c r="F246" s="36">
        <v>7880.32</v>
      </c>
      <c r="G246" s="65">
        <v>6</v>
      </c>
      <c r="H246" s="36">
        <v>5910.24</v>
      </c>
      <c r="I246" s="5">
        <f t="shared" si="68"/>
        <v>2</v>
      </c>
      <c r="J246" s="36">
        <f t="shared" si="69"/>
        <v>1970.08</v>
      </c>
      <c r="K246" s="5">
        <f t="shared" si="70"/>
        <v>0</v>
      </c>
      <c r="L246" s="36">
        <f t="shared" si="71"/>
        <v>0</v>
      </c>
      <c r="M246" s="45"/>
    </row>
    <row r="247" spans="1:13" ht="12.75" hidden="1" customHeight="1" x14ac:dyDescent="0.2">
      <c r="B247" s="61" t="s">
        <v>813</v>
      </c>
      <c r="F247" s="28">
        <v>43377.84</v>
      </c>
      <c r="H247" s="28">
        <v>27960.799999999999</v>
      </c>
    </row>
    <row r="248" spans="1:13" ht="12.75" hidden="1" customHeight="1" x14ac:dyDescent="0.2">
      <c r="B248" s="61" t="s">
        <v>819</v>
      </c>
    </row>
    <row r="249" spans="1:13" ht="12.75" hidden="1" customHeight="1" x14ac:dyDescent="0.2"/>
    <row r="250" spans="1:13" ht="42.75" hidden="1" customHeight="1" x14ac:dyDescent="0.2">
      <c r="A250" s="5" t="s">
        <v>650</v>
      </c>
      <c r="B250" s="35" t="s">
        <v>511</v>
      </c>
      <c r="C250" s="5" t="s">
        <v>698</v>
      </c>
      <c r="D250" s="65">
        <v>8</v>
      </c>
      <c r="E250" s="36">
        <v>1775.08</v>
      </c>
      <c r="F250" s="36">
        <v>14200.64</v>
      </c>
      <c r="G250" s="65">
        <v>12</v>
      </c>
      <c r="H250" s="36">
        <v>21300.959999999999</v>
      </c>
      <c r="I250" s="5">
        <f t="shared" ref="I250:I252" si="72">IF(D250-G250&gt;0,D250-G250,0)</f>
        <v>0</v>
      </c>
      <c r="J250" s="36">
        <f t="shared" ref="J250:J252" si="73">I250*E250</f>
        <v>0</v>
      </c>
      <c r="K250" s="5">
        <f t="shared" ref="K250:K252" si="74">IF(D250-G250&lt;0,G250-D250,0)</f>
        <v>4</v>
      </c>
      <c r="L250" s="36">
        <f t="shared" ref="L250:L252" si="75">K250*E250</f>
        <v>7100.32</v>
      </c>
      <c r="M250" s="45"/>
    </row>
    <row r="251" spans="1:13" ht="53.25" hidden="1" customHeight="1" x14ac:dyDescent="0.2">
      <c r="A251" s="5" t="s">
        <v>293</v>
      </c>
      <c r="B251" s="35" t="s">
        <v>695</v>
      </c>
      <c r="C251" s="5" t="s">
        <v>698</v>
      </c>
      <c r="D251" s="65">
        <v>8</v>
      </c>
      <c r="E251" s="36">
        <v>789.68</v>
      </c>
      <c r="F251" s="36">
        <v>6317.44</v>
      </c>
      <c r="G251" s="65">
        <v>11</v>
      </c>
      <c r="H251" s="36">
        <v>8686.48</v>
      </c>
      <c r="I251" s="5">
        <f t="shared" si="72"/>
        <v>0</v>
      </c>
      <c r="J251" s="36">
        <f t="shared" si="73"/>
        <v>0</v>
      </c>
      <c r="K251" s="5">
        <f t="shared" si="74"/>
        <v>3</v>
      </c>
      <c r="L251" s="36">
        <f t="shared" si="75"/>
        <v>2369.04</v>
      </c>
      <c r="M251" s="45"/>
    </row>
    <row r="252" spans="1:13" ht="32.25" hidden="1" customHeight="1" x14ac:dyDescent="0.2">
      <c r="A252" s="5" t="s">
        <v>428</v>
      </c>
      <c r="B252" s="35" t="s">
        <v>899</v>
      </c>
      <c r="C252" s="5" t="s">
        <v>698</v>
      </c>
      <c r="D252" s="65">
        <v>8</v>
      </c>
      <c r="E252" s="36">
        <v>1189.05</v>
      </c>
      <c r="F252" s="36">
        <v>9512.4</v>
      </c>
      <c r="G252" s="65">
        <v>2</v>
      </c>
      <c r="H252" s="36">
        <v>2378.1</v>
      </c>
      <c r="I252" s="5">
        <f t="shared" si="72"/>
        <v>6</v>
      </c>
      <c r="J252" s="36">
        <f t="shared" si="73"/>
        <v>7134.3</v>
      </c>
      <c r="K252" s="5">
        <f t="shared" si="74"/>
        <v>0</v>
      </c>
      <c r="L252" s="36">
        <f t="shared" si="75"/>
        <v>0</v>
      </c>
      <c r="M252" s="45"/>
    </row>
    <row r="253" spans="1:13" ht="12.75" hidden="1" customHeight="1" x14ac:dyDescent="0.2">
      <c r="B253" s="61" t="s">
        <v>937</v>
      </c>
      <c r="F253" s="28">
        <v>30030.48</v>
      </c>
      <c r="H253" s="28">
        <v>32365.54</v>
      </c>
    </row>
    <row r="254" spans="1:13" ht="12.75" hidden="1" customHeight="1" x14ac:dyDescent="0.2">
      <c r="B254" s="61" t="s">
        <v>417</v>
      </c>
      <c r="F254" s="28">
        <v>73408.320000000007</v>
      </c>
      <c r="H254" s="28">
        <v>60326.34</v>
      </c>
    </row>
    <row r="255" spans="1:13" ht="12.75" hidden="1" customHeight="1" x14ac:dyDescent="0.2">
      <c r="B255" s="61" t="s">
        <v>1007</v>
      </c>
    </row>
    <row r="256" spans="1:13" ht="12.75" hidden="1" customHeight="1" x14ac:dyDescent="0.2">
      <c r="B256" s="61" t="s">
        <v>634</v>
      </c>
    </row>
    <row r="257" spans="1:13" ht="63.75" hidden="1" customHeight="1" x14ac:dyDescent="0.2">
      <c r="A257" s="5" t="s">
        <v>350</v>
      </c>
      <c r="B257" s="35" t="s">
        <v>775</v>
      </c>
      <c r="C257" s="5" t="s">
        <v>1049</v>
      </c>
      <c r="D257" s="65">
        <v>120</v>
      </c>
      <c r="E257" s="36">
        <v>252.98</v>
      </c>
      <c r="F257" s="36">
        <v>30357.599999999999</v>
      </c>
      <c r="G257" s="65">
        <v>28.72</v>
      </c>
      <c r="H257" s="36">
        <v>7265.59</v>
      </c>
      <c r="I257" s="5">
        <f>IF(D257-G257&gt;0,D257-G257,0)</f>
        <v>91.28</v>
      </c>
      <c r="J257" s="36">
        <f>I257*E257</f>
        <v>23092.01</v>
      </c>
      <c r="K257" s="5">
        <f>IF(D257-G257&lt;0,G257-D257,0)</f>
        <v>0</v>
      </c>
      <c r="L257" s="36">
        <f>K257*E257</f>
        <v>0</v>
      </c>
      <c r="M257" s="45"/>
    </row>
    <row r="258" spans="1:13" ht="12.75" hidden="1" customHeight="1" x14ac:dyDescent="0.2">
      <c r="B258" s="61" t="s">
        <v>614</v>
      </c>
      <c r="F258" s="28">
        <v>30357.599999999999</v>
      </c>
      <c r="H258" s="28">
        <v>7265.59</v>
      </c>
    </row>
    <row r="259" spans="1:13" ht="12.75" hidden="1" customHeight="1" x14ac:dyDescent="0.2">
      <c r="B259" s="61" t="s">
        <v>1022</v>
      </c>
      <c r="F259" s="28">
        <v>30357.599999999999</v>
      </c>
      <c r="H259" s="28">
        <v>7265.59</v>
      </c>
    </row>
    <row r="260" spans="1:13" ht="12.75" hidden="1" customHeight="1" x14ac:dyDescent="0.2">
      <c r="B260" s="61" t="s">
        <v>364</v>
      </c>
    </row>
    <row r="261" spans="1:13" ht="12.75" hidden="1" customHeight="1" x14ac:dyDescent="0.2">
      <c r="B261" s="61" t="s">
        <v>358</v>
      </c>
    </row>
    <row r="262" spans="1:13" ht="63.75" hidden="1" customHeight="1" x14ac:dyDescent="0.2">
      <c r="A262" s="5" t="s">
        <v>416</v>
      </c>
      <c r="B262" s="35" t="s">
        <v>153</v>
      </c>
      <c r="C262" s="5" t="s">
        <v>698</v>
      </c>
      <c r="D262" s="65">
        <v>0</v>
      </c>
      <c r="E262" s="36">
        <v>247.77</v>
      </c>
      <c r="F262" s="36">
        <v>0</v>
      </c>
      <c r="G262" s="65">
        <v>2</v>
      </c>
      <c r="H262" s="36">
        <v>495.54</v>
      </c>
      <c r="I262" s="5">
        <f t="shared" ref="I262:I263" si="76">IF(D262-G262&gt;0,D262-G262,0)</f>
        <v>0</v>
      </c>
      <c r="J262" s="36">
        <f t="shared" ref="J262:J263" si="77">I262*E262</f>
        <v>0</v>
      </c>
      <c r="K262" s="5">
        <f t="shared" ref="K262:K263" si="78">IF(D262-G262&lt;0,G262-D262,0)</f>
        <v>2</v>
      </c>
      <c r="L262" s="36">
        <f t="shared" ref="L262:L263" si="79">K262*E262</f>
        <v>495.54</v>
      </c>
      <c r="M262" s="45"/>
    </row>
    <row r="263" spans="1:13" ht="74.25" hidden="1" customHeight="1" x14ac:dyDescent="0.2">
      <c r="A263" s="5" t="s">
        <v>714</v>
      </c>
      <c r="B263" s="35" t="s">
        <v>395</v>
      </c>
      <c r="C263" s="5" t="s">
        <v>698</v>
      </c>
      <c r="D263" s="65">
        <v>2</v>
      </c>
      <c r="E263" s="36">
        <v>14355.59</v>
      </c>
      <c r="F263" s="36">
        <v>28711.18</v>
      </c>
      <c r="G263" s="65">
        <v>1</v>
      </c>
      <c r="H263" s="36">
        <v>14355.59</v>
      </c>
      <c r="I263" s="5">
        <f t="shared" si="76"/>
        <v>1</v>
      </c>
      <c r="J263" s="36">
        <f t="shared" si="77"/>
        <v>14355.59</v>
      </c>
      <c r="K263" s="5">
        <f t="shared" si="78"/>
        <v>0</v>
      </c>
      <c r="L263" s="36">
        <f t="shared" si="79"/>
        <v>0</v>
      </c>
      <c r="M263" s="45"/>
    </row>
    <row r="264" spans="1:13" ht="12.75" hidden="1" customHeight="1" x14ac:dyDescent="0.2">
      <c r="B264" s="35" t="s">
        <v>496</v>
      </c>
    </row>
    <row r="265" spans="1:13" ht="63.75" hidden="1" customHeight="1" x14ac:dyDescent="0.2">
      <c r="A265" s="5" t="s">
        <v>24</v>
      </c>
      <c r="B265" s="35" t="s">
        <v>1074</v>
      </c>
      <c r="C265" s="5" t="s">
        <v>698</v>
      </c>
      <c r="D265" s="65">
        <v>25</v>
      </c>
      <c r="E265" s="36">
        <v>145.19</v>
      </c>
      <c r="F265" s="36">
        <v>3629.75</v>
      </c>
      <c r="G265" s="65">
        <v>35</v>
      </c>
      <c r="H265" s="36">
        <v>5081.6499999999996</v>
      </c>
      <c r="I265" s="5">
        <f>IF(D265-G265&gt;0,D265-G265,0)</f>
        <v>0</v>
      </c>
      <c r="J265" s="36">
        <f>I265*E265</f>
        <v>0</v>
      </c>
      <c r="K265" s="5">
        <f>IF(D265-G265&lt;0,G265-D265,0)</f>
        <v>10</v>
      </c>
      <c r="L265" s="36">
        <f>K265*E265</f>
        <v>1451.9</v>
      </c>
      <c r="M265" s="45"/>
    </row>
    <row r="266" spans="1:13" ht="12.75" hidden="1" customHeight="1" x14ac:dyDescent="0.2"/>
    <row r="267" spans="1:13" ht="63.75" hidden="1" customHeight="1" x14ac:dyDescent="0.2">
      <c r="A267" s="5" t="s">
        <v>844</v>
      </c>
      <c r="B267" s="35" t="s">
        <v>87</v>
      </c>
      <c r="C267" s="5" t="s">
        <v>698</v>
      </c>
      <c r="D267" s="65">
        <v>0</v>
      </c>
      <c r="E267" s="36">
        <v>1729.83</v>
      </c>
      <c r="F267" s="36">
        <v>0</v>
      </c>
      <c r="G267" s="65">
        <v>2</v>
      </c>
      <c r="H267" s="36">
        <v>3459.66</v>
      </c>
      <c r="I267" s="5">
        <f t="shared" ref="I267:I268" si="80">IF(D267-G267&gt;0,D267-G267,0)</f>
        <v>0</v>
      </c>
      <c r="J267" s="36">
        <f t="shared" ref="J267:J268" si="81">I267*E267</f>
        <v>0</v>
      </c>
      <c r="K267" s="5">
        <f t="shared" ref="K267:K268" si="82">IF(D267-G267&lt;0,G267-D267,0)</f>
        <v>2</v>
      </c>
      <c r="L267" s="36">
        <f t="shared" ref="L267:L268" si="83">K267*E267</f>
        <v>3459.66</v>
      </c>
      <c r="M267" s="45"/>
    </row>
    <row r="268" spans="1:13" ht="63.75" hidden="1" customHeight="1" x14ac:dyDescent="0.2">
      <c r="A268" s="5" t="s">
        <v>35</v>
      </c>
      <c r="B268" s="35" t="s">
        <v>721</v>
      </c>
      <c r="C268" s="5" t="s">
        <v>205</v>
      </c>
      <c r="D268" s="65">
        <v>0</v>
      </c>
      <c r="E268" s="36">
        <v>2884.73</v>
      </c>
      <c r="F268" s="36">
        <v>0</v>
      </c>
      <c r="G268" s="65">
        <v>111</v>
      </c>
      <c r="H268" s="36">
        <v>320205.03000000003</v>
      </c>
      <c r="I268" s="5">
        <f t="shared" si="80"/>
        <v>0</v>
      </c>
      <c r="J268" s="36">
        <f t="shared" si="81"/>
        <v>0</v>
      </c>
      <c r="K268" s="5">
        <f t="shared" si="82"/>
        <v>111</v>
      </c>
      <c r="L268" s="36">
        <f t="shared" si="83"/>
        <v>320205.03000000003</v>
      </c>
      <c r="M268" s="45"/>
    </row>
    <row r="269" spans="1:13" ht="21.75" hidden="1" customHeight="1" x14ac:dyDescent="0.2">
      <c r="B269" s="35" t="s">
        <v>73</v>
      </c>
    </row>
    <row r="270" spans="1:13" ht="63.75" hidden="1" customHeight="1" x14ac:dyDescent="0.2">
      <c r="A270" s="5" t="s">
        <v>769</v>
      </c>
      <c r="B270" s="35" t="s">
        <v>302</v>
      </c>
      <c r="C270" s="5" t="s">
        <v>698</v>
      </c>
      <c r="D270" s="65">
        <v>0</v>
      </c>
      <c r="E270" s="36">
        <v>7353.03</v>
      </c>
      <c r="F270" s="36">
        <v>0</v>
      </c>
      <c r="G270" s="65">
        <v>1</v>
      </c>
      <c r="H270" s="36">
        <v>7353.03</v>
      </c>
      <c r="I270" s="5">
        <f>IF(D270-G270&gt;0,D270-G270,0)</f>
        <v>0</v>
      </c>
      <c r="J270" s="36">
        <f>I270*E270</f>
        <v>0</v>
      </c>
      <c r="K270" s="5">
        <f>IF(D270-G270&lt;0,G270-D270,0)</f>
        <v>1</v>
      </c>
      <c r="L270" s="36">
        <f>K270*E270</f>
        <v>7353.03</v>
      </c>
      <c r="M270" s="45"/>
    </row>
    <row r="271" spans="1:13" ht="12.75" hidden="1" customHeight="1" x14ac:dyDescent="0.2">
      <c r="B271" s="35" t="s">
        <v>543</v>
      </c>
    </row>
    <row r="272" spans="1:13" ht="63.75" hidden="1" customHeight="1" x14ac:dyDescent="0.2">
      <c r="A272" s="5" t="s">
        <v>408</v>
      </c>
      <c r="B272" s="35" t="s">
        <v>283</v>
      </c>
      <c r="C272" s="5" t="s">
        <v>698</v>
      </c>
      <c r="D272" s="65">
        <v>0</v>
      </c>
      <c r="E272" s="36">
        <v>13001.92</v>
      </c>
      <c r="F272" s="36">
        <v>0</v>
      </c>
      <c r="G272" s="65">
        <v>3</v>
      </c>
      <c r="H272" s="36">
        <v>39005.760000000002</v>
      </c>
      <c r="I272" s="5">
        <f>IF(D272-G272&gt;0,D272-G272,0)</f>
        <v>0</v>
      </c>
      <c r="J272" s="36">
        <f>I272*E272</f>
        <v>0</v>
      </c>
      <c r="K272" s="5">
        <f>IF(D272-G272&lt;0,G272-D272,0)</f>
        <v>3</v>
      </c>
      <c r="L272" s="36">
        <f>K272*E272</f>
        <v>39005.760000000002</v>
      </c>
      <c r="M272" s="45"/>
    </row>
    <row r="273" spans="1:13" ht="12.75" hidden="1" customHeight="1" x14ac:dyDescent="0.2">
      <c r="B273" s="35" t="s">
        <v>543</v>
      </c>
    </row>
    <row r="274" spans="1:13" ht="63.75" hidden="1" customHeight="1" x14ac:dyDescent="0.2">
      <c r="A274" s="5" t="s">
        <v>238</v>
      </c>
      <c r="B274" s="35" t="s">
        <v>66</v>
      </c>
      <c r="C274" s="5" t="s">
        <v>839</v>
      </c>
      <c r="D274" s="65">
        <v>0</v>
      </c>
      <c r="E274" s="36">
        <v>11.72</v>
      </c>
      <c r="F274" s="36">
        <v>0</v>
      </c>
      <c r="G274" s="65">
        <v>831.08</v>
      </c>
      <c r="H274" s="36">
        <v>9740.26</v>
      </c>
      <c r="I274" s="5">
        <f>IF(D274-G274&gt;0,D274-G274,0)</f>
        <v>0</v>
      </c>
      <c r="J274" s="36">
        <f>I274*E274</f>
        <v>0</v>
      </c>
      <c r="K274" s="5">
        <f>IF(D274-G274&lt;0,G274-D274,0)</f>
        <v>831.08</v>
      </c>
      <c r="L274" s="36">
        <f>K274*E274</f>
        <v>9740.26</v>
      </c>
      <c r="M274" s="45"/>
    </row>
    <row r="275" spans="1:13" ht="42.75" hidden="1" customHeight="1" x14ac:dyDescent="0.2">
      <c r="B275" s="35" t="s">
        <v>861</v>
      </c>
    </row>
    <row r="276" spans="1:13" ht="63.75" hidden="1" customHeight="1" x14ac:dyDescent="0.2">
      <c r="A276" s="5" t="s">
        <v>164</v>
      </c>
      <c r="B276" s="35" t="s">
        <v>250</v>
      </c>
      <c r="C276" s="5" t="s">
        <v>839</v>
      </c>
      <c r="D276" s="65">
        <v>0</v>
      </c>
      <c r="E276" s="36">
        <v>71.349999999999994</v>
      </c>
      <c r="F276" s="36">
        <v>0</v>
      </c>
      <c r="G276" s="65">
        <v>408.27</v>
      </c>
      <c r="H276" s="36">
        <v>29130.06</v>
      </c>
      <c r="I276" s="5">
        <f>IF(D276-G276&gt;0,D276-G276,0)</f>
        <v>0</v>
      </c>
      <c r="J276" s="36">
        <f>I276*E276</f>
        <v>0</v>
      </c>
      <c r="K276" s="5">
        <f>IF(D276-G276&lt;0,G276-D276,0)</f>
        <v>408.27</v>
      </c>
      <c r="L276" s="36">
        <f>K276*E276</f>
        <v>29130.06</v>
      </c>
      <c r="M276" s="45"/>
    </row>
    <row r="277" spans="1:13" ht="21.75" hidden="1" customHeight="1" x14ac:dyDescent="0.2">
      <c r="B277" s="35" t="s">
        <v>727</v>
      </c>
    </row>
    <row r="278" spans="1:13" ht="12.75" hidden="1" customHeight="1" x14ac:dyDescent="0.2"/>
    <row r="279" spans="1:13" ht="74.25" hidden="1" customHeight="1" x14ac:dyDescent="0.2">
      <c r="A279" s="5" t="s">
        <v>646</v>
      </c>
      <c r="B279" s="35" t="s">
        <v>1005</v>
      </c>
      <c r="C279" s="5" t="s">
        <v>839</v>
      </c>
      <c r="D279" s="65">
        <v>0</v>
      </c>
      <c r="E279" s="36">
        <v>81.48</v>
      </c>
      <c r="F279" s="36">
        <v>0</v>
      </c>
      <c r="G279" s="65">
        <v>1183.75</v>
      </c>
      <c r="H279" s="36">
        <v>96451.95</v>
      </c>
      <c r="I279" s="5">
        <f>IF(D279-G279&gt;0,D279-G279,0)</f>
        <v>0</v>
      </c>
      <c r="J279" s="36">
        <f>I279*E279</f>
        <v>0</v>
      </c>
      <c r="K279" s="5">
        <f>IF(D279-G279&lt;0,G279-D279,0)</f>
        <v>1183.75</v>
      </c>
      <c r="L279" s="36">
        <f>K279*E279</f>
        <v>96451.95</v>
      </c>
      <c r="M279" s="45"/>
    </row>
    <row r="280" spans="1:13" ht="21.75" hidden="1" customHeight="1" x14ac:dyDescent="0.2">
      <c r="B280" s="35" t="s">
        <v>45</v>
      </c>
    </row>
    <row r="281" spans="1:13" ht="12.75" hidden="1" customHeight="1" x14ac:dyDescent="0.2">
      <c r="B281" s="61" t="s">
        <v>892</v>
      </c>
      <c r="F281" s="28">
        <v>115560.39</v>
      </c>
      <c r="H281" s="28">
        <v>525278.53</v>
      </c>
    </row>
    <row r="282" spans="1:13" ht="12.75" hidden="1" customHeight="1" x14ac:dyDescent="0.2">
      <c r="B282" s="61" t="s">
        <v>819</v>
      </c>
    </row>
    <row r="283" spans="1:13" ht="63.75" hidden="1" customHeight="1" x14ac:dyDescent="0.2">
      <c r="A283" s="5" t="s">
        <v>121</v>
      </c>
      <c r="B283" s="35" t="s">
        <v>973</v>
      </c>
      <c r="C283" s="5" t="s">
        <v>205</v>
      </c>
      <c r="D283" s="65">
        <v>120</v>
      </c>
      <c r="E283" s="36">
        <v>577.13</v>
      </c>
      <c r="F283" s="36">
        <v>69255.600000000006</v>
      </c>
      <c r="G283" s="65">
        <v>142</v>
      </c>
      <c r="H283" s="36">
        <v>81952.460000000006</v>
      </c>
      <c r="I283" s="5">
        <f>IF(D283-G283&gt;0,D283-G283,0)</f>
        <v>0</v>
      </c>
      <c r="J283" s="36">
        <f>I283*E283</f>
        <v>0</v>
      </c>
      <c r="K283" s="5">
        <f>IF(D283-G283&lt;0,G283-D283,0)</f>
        <v>22</v>
      </c>
      <c r="L283" s="36">
        <f>K283*E283</f>
        <v>12696.86</v>
      </c>
      <c r="M283" s="45"/>
    </row>
    <row r="284" spans="1:13" ht="53.25" hidden="1" customHeight="1" x14ac:dyDescent="0.2">
      <c r="B284" s="35" t="s">
        <v>838</v>
      </c>
    </row>
    <row r="285" spans="1:13" ht="74.25" hidden="1" customHeight="1" x14ac:dyDescent="0.2">
      <c r="A285" s="5" t="s">
        <v>124</v>
      </c>
      <c r="B285" s="35" t="s">
        <v>590</v>
      </c>
      <c r="C285" s="5" t="s">
        <v>698</v>
      </c>
      <c r="D285" s="65">
        <v>0</v>
      </c>
      <c r="E285" s="36">
        <v>701.53</v>
      </c>
      <c r="F285" s="36">
        <v>0</v>
      </c>
      <c r="G285" s="65">
        <v>155</v>
      </c>
      <c r="H285" s="36">
        <v>108737.15</v>
      </c>
      <c r="I285" s="5">
        <f>IF(D285-G285&gt;0,D285-G285,0)</f>
        <v>0</v>
      </c>
      <c r="J285" s="36">
        <f>I285*E285</f>
        <v>0</v>
      </c>
      <c r="K285" s="5">
        <f>IF(D285-G285&lt;0,G285-D285,0)</f>
        <v>155</v>
      </c>
      <c r="L285" s="36">
        <f>K285*E285</f>
        <v>108737.15</v>
      </c>
      <c r="M285" s="45"/>
    </row>
    <row r="286" spans="1:13" ht="53.25" hidden="1" customHeight="1" x14ac:dyDescent="0.2">
      <c r="B286" s="35" t="s">
        <v>1018</v>
      </c>
    </row>
    <row r="287" spans="1:13" ht="63.75" hidden="1" customHeight="1" x14ac:dyDescent="0.2">
      <c r="A287" s="5" t="s">
        <v>1002</v>
      </c>
      <c r="B287" s="35" t="s">
        <v>998</v>
      </c>
      <c r="C287" s="5" t="s">
        <v>698</v>
      </c>
      <c r="D287" s="65">
        <v>0</v>
      </c>
      <c r="E287" s="36">
        <v>2848.76</v>
      </c>
      <c r="F287" s="36">
        <v>0</v>
      </c>
      <c r="G287" s="65">
        <v>20</v>
      </c>
      <c r="H287" s="36">
        <v>56975.199999999997</v>
      </c>
      <c r="I287" s="5">
        <f>IF(D287-G287&gt;0,D287-G287,0)</f>
        <v>0</v>
      </c>
      <c r="J287" s="36">
        <f>I287*E287</f>
        <v>0</v>
      </c>
      <c r="K287" s="5">
        <f>IF(D287-G287&lt;0,G287-D287,0)</f>
        <v>20</v>
      </c>
      <c r="L287" s="36">
        <f>K287*E287</f>
        <v>56975.199999999997</v>
      </c>
      <c r="M287" s="45"/>
    </row>
    <row r="288" spans="1:13" ht="12.75" hidden="1" customHeight="1" x14ac:dyDescent="0.2">
      <c r="B288" s="61" t="s">
        <v>937</v>
      </c>
      <c r="F288" s="28">
        <v>614843.6</v>
      </c>
      <c r="H288" s="28">
        <v>247664.81</v>
      </c>
    </row>
    <row r="289" spans="1:13" ht="12.75" hidden="1" customHeight="1" x14ac:dyDescent="0.2">
      <c r="B289" s="61" t="s">
        <v>150</v>
      </c>
      <c r="F289" s="28">
        <v>730403.99</v>
      </c>
      <c r="H289" s="28">
        <v>772943.34</v>
      </c>
    </row>
    <row r="290" spans="1:13" ht="12.75" hidden="1" customHeight="1" x14ac:dyDescent="0.2">
      <c r="B290" s="61" t="s">
        <v>1031</v>
      </c>
    </row>
    <row r="291" spans="1:13" ht="12.75" hidden="1" customHeight="1" x14ac:dyDescent="0.2">
      <c r="B291" s="61" t="s">
        <v>77</v>
      </c>
    </row>
    <row r="292" spans="1:13" ht="12.75" hidden="1" customHeight="1" x14ac:dyDescent="0.2"/>
    <row r="293" spans="1:13" ht="63.75" hidden="1" customHeight="1" x14ac:dyDescent="0.2">
      <c r="A293" s="5" t="s">
        <v>737</v>
      </c>
      <c r="B293" s="35" t="s">
        <v>703</v>
      </c>
      <c r="C293" s="5" t="s">
        <v>1038</v>
      </c>
      <c r="D293" s="65">
        <v>0</v>
      </c>
      <c r="E293" s="36">
        <v>1273.1500000000001</v>
      </c>
      <c r="F293" s="36">
        <v>0</v>
      </c>
      <c r="G293" s="65">
        <v>124.8</v>
      </c>
      <c r="H293" s="36">
        <v>158889.12</v>
      </c>
      <c r="I293" s="5">
        <f t="shared" ref="I293:I294" si="84">IF(D293-G293&gt;0,D293-G293,0)</f>
        <v>0</v>
      </c>
      <c r="J293" s="36">
        <f t="shared" ref="J293:J294" si="85">I293*E293</f>
        <v>0</v>
      </c>
      <c r="K293" s="5">
        <f t="shared" ref="K293:K294" si="86">IF(D293-G293&lt;0,G293-D293,0)</f>
        <v>124.8</v>
      </c>
      <c r="L293" s="36">
        <f t="shared" ref="L293:L294" si="87">K293*E293</f>
        <v>158889.12</v>
      </c>
      <c r="M293" s="45"/>
    </row>
    <row r="294" spans="1:13" ht="74.25" hidden="1" customHeight="1" x14ac:dyDescent="0.2">
      <c r="A294" s="5" t="s">
        <v>51</v>
      </c>
      <c r="B294" s="35" t="s">
        <v>559</v>
      </c>
      <c r="C294" s="5" t="s">
        <v>698</v>
      </c>
      <c r="D294" s="65">
        <v>0</v>
      </c>
      <c r="E294" s="36">
        <v>3806.76</v>
      </c>
      <c r="F294" s="36">
        <v>0</v>
      </c>
      <c r="G294" s="65">
        <v>24</v>
      </c>
      <c r="H294" s="36">
        <v>91362.240000000005</v>
      </c>
      <c r="I294" s="5">
        <f t="shared" si="84"/>
        <v>0</v>
      </c>
      <c r="J294" s="36">
        <f t="shared" si="85"/>
        <v>0</v>
      </c>
      <c r="K294" s="5">
        <f t="shared" si="86"/>
        <v>24</v>
      </c>
      <c r="L294" s="36">
        <f t="shared" si="87"/>
        <v>91362.240000000005</v>
      </c>
      <c r="M294" s="45"/>
    </row>
    <row r="295" spans="1:13" ht="63.75" hidden="1" customHeight="1" x14ac:dyDescent="0.2">
      <c r="B295" s="35" t="s">
        <v>510</v>
      </c>
    </row>
    <row r="296" spans="1:13" ht="63.75" hidden="1" customHeight="1" x14ac:dyDescent="0.2">
      <c r="A296" s="5" t="s">
        <v>995</v>
      </c>
      <c r="B296" s="35" t="s">
        <v>223</v>
      </c>
      <c r="C296" s="5" t="s">
        <v>1049</v>
      </c>
      <c r="D296" s="65">
        <v>0</v>
      </c>
      <c r="E296" s="36">
        <v>1255.48</v>
      </c>
      <c r="F296" s="36">
        <v>0</v>
      </c>
      <c r="G296" s="65">
        <v>16</v>
      </c>
      <c r="H296" s="36">
        <v>20087.68</v>
      </c>
      <c r="I296" s="5">
        <f>IF(D296-G296&gt;0,D296-G296,0)</f>
        <v>0</v>
      </c>
      <c r="J296" s="36">
        <f>I296*E296</f>
        <v>0</v>
      </c>
      <c r="K296" s="5">
        <f>IF(D296-G296&lt;0,G296-D296,0)</f>
        <v>16</v>
      </c>
      <c r="L296" s="36">
        <f>K296*E296</f>
        <v>20087.68</v>
      </c>
      <c r="M296" s="45"/>
    </row>
    <row r="297" spans="1:13" ht="53.25" hidden="1" customHeight="1" x14ac:dyDescent="0.2">
      <c r="B297" s="35" t="s">
        <v>912</v>
      </c>
    </row>
    <row r="298" spans="1:13" ht="53.25" hidden="1" customHeight="1" x14ac:dyDescent="0.2">
      <c r="A298" s="5" t="s">
        <v>630</v>
      </c>
      <c r="B298" s="35" t="s">
        <v>880</v>
      </c>
      <c r="C298" s="5" t="s">
        <v>698</v>
      </c>
      <c r="D298" s="65">
        <v>0</v>
      </c>
      <c r="E298" s="36">
        <v>1225.92</v>
      </c>
      <c r="F298" s="36">
        <v>0</v>
      </c>
      <c r="G298" s="65">
        <v>1</v>
      </c>
      <c r="H298" s="36">
        <v>1225.92</v>
      </c>
      <c r="I298" s="5">
        <f>IF(D298-G298&gt;0,D298-G298,0)</f>
        <v>0</v>
      </c>
      <c r="J298" s="36">
        <f>I298*E298</f>
        <v>0</v>
      </c>
      <c r="K298" s="5">
        <f>IF(D298-G298&lt;0,G298-D298,0)</f>
        <v>1</v>
      </c>
      <c r="L298" s="36">
        <f>K298*E298</f>
        <v>1225.92</v>
      </c>
      <c r="M298" s="45"/>
    </row>
    <row r="299" spans="1:13" ht="12.75" hidden="1" customHeight="1" x14ac:dyDescent="0.2">
      <c r="B299" s="61" t="s">
        <v>606</v>
      </c>
      <c r="F299" s="28">
        <v>203575.67999999999</v>
      </c>
      <c r="H299" s="28">
        <v>271564.96000000002</v>
      </c>
    </row>
    <row r="300" spans="1:13" ht="12.75" hidden="1" customHeight="1" x14ac:dyDescent="0.2">
      <c r="B300" s="61" t="s">
        <v>819</v>
      </c>
    </row>
    <row r="301" spans="1:13" ht="53.25" hidden="1" customHeight="1" x14ac:dyDescent="0.2">
      <c r="A301" s="5" t="s">
        <v>9</v>
      </c>
      <c r="B301" s="35" t="s">
        <v>331</v>
      </c>
      <c r="C301" s="5" t="s">
        <v>1049</v>
      </c>
      <c r="D301" s="65">
        <v>185</v>
      </c>
      <c r="E301" s="36">
        <v>1879.2</v>
      </c>
      <c r="F301" s="36">
        <v>347652</v>
      </c>
      <c r="G301" s="65">
        <v>80</v>
      </c>
      <c r="H301" s="36">
        <v>150336</v>
      </c>
      <c r="I301" s="5">
        <f t="shared" ref="I301:I302" si="88">IF(D301-G301&gt;0,D301-G301,0)</f>
        <v>105</v>
      </c>
      <c r="J301" s="36">
        <f t="shared" ref="J301:J302" si="89">I301*E301</f>
        <v>197316</v>
      </c>
      <c r="K301" s="5">
        <f t="shared" ref="K301:K302" si="90">IF(D301-G301&lt;0,G301-D301,0)</f>
        <v>0</v>
      </c>
      <c r="L301" s="36">
        <f t="shared" ref="L301:L302" si="91">K301*E301</f>
        <v>0</v>
      </c>
      <c r="M301" s="45"/>
    </row>
    <row r="302" spans="1:13" ht="42.75" hidden="1" customHeight="1" x14ac:dyDescent="0.2">
      <c r="A302" s="5" t="s">
        <v>750</v>
      </c>
      <c r="B302" s="35" t="s">
        <v>854</v>
      </c>
      <c r="C302" s="5" t="s">
        <v>1049</v>
      </c>
      <c r="D302" s="65">
        <v>75</v>
      </c>
      <c r="E302" s="36">
        <v>271.70999999999998</v>
      </c>
      <c r="F302" s="36">
        <v>20378.25</v>
      </c>
      <c r="G302" s="65">
        <v>64.64</v>
      </c>
      <c r="H302" s="36">
        <v>17563.330000000002</v>
      </c>
      <c r="I302" s="5">
        <f t="shared" si="88"/>
        <v>10.36</v>
      </c>
      <c r="J302" s="36">
        <f t="shared" si="89"/>
        <v>2814.92</v>
      </c>
      <c r="K302" s="5">
        <f t="shared" si="90"/>
        <v>0</v>
      </c>
      <c r="L302" s="36">
        <f t="shared" si="91"/>
        <v>0</v>
      </c>
      <c r="M302" s="45"/>
    </row>
    <row r="303" spans="1:13" ht="12.75" hidden="1" customHeight="1" x14ac:dyDescent="0.2"/>
    <row r="304" spans="1:13" ht="63.75" hidden="1" customHeight="1" x14ac:dyDescent="0.2">
      <c r="A304" s="5" t="s">
        <v>898</v>
      </c>
      <c r="B304" s="35" t="s">
        <v>909</v>
      </c>
      <c r="C304" s="5" t="s">
        <v>1049</v>
      </c>
      <c r="D304" s="65">
        <v>0</v>
      </c>
      <c r="E304" s="36">
        <v>2508</v>
      </c>
      <c r="F304" s="36">
        <v>0</v>
      </c>
      <c r="G304" s="65">
        <v>10</v>
      </c>
      <c r="H304" s="36">
        <v>25080</v>
      </c>
      <c r="I304" s="5">
        <f>IF(D304-G304&gt;0,D304-G304,0)</f>
        <v>0</v>
      </c>
      <c r="J304" s="36">
        <f>I304*E304</f>
        <v>0</v>
      </c>
      <c r="K304" s="5">
        <f>IF(D304-G304&lt;0,G304-D304,0)</f>
        <v>10</v>
      </c>
      <c r="L304" s="36">
        <f>K304*E304</f>
        <v>25080</v>
      </c>
      <c r="M304" s="45"/>
    </row>
    <row r="305" spans="1:13" ht="21.75" hidden="1" customHeight="1" x14ac:dyDescent="0.2">
      <c r="B305" s="35" t="s">
        <v>600</v>
      </c>
    </row>
    <row r="306" spans="1:13" ht="12.75" hidden="1" customHeight="1" x14ac:dyDescent="0.2">
      <c r="B306" s="61" t="s">
        <v>937</v>
      </c>
      <c r="F306" s="28">
        <v>441320.85</v>
      </c>
      <c r="H306" s="28">
        <v>192979.33</v>
      </c>
    </row>
    <row r="307" spans="1:13" ht="12.75" hidden="1" customHeight="1" x14ac:dyDescent="0.2">
      <c r="B307" s="61" t="s">
        <v>633</v>
      </c>
      <c r="F307" s="28">
        <v>644896.53</v>
      </c>
      <c r="H307" s="28">
        <v>464544.29</v>
      </c>
    </row>
    <row r="308" spans="1:13" ht="12.75" hidden="1" customHeight="1" x14ac:dyDescent="0.2">
      <c r="B308" s="61" t="s">
        <v>245</v>
      </c>
      <c r="F308" s="28">
        <v>15740803.529999999</v>
      </c>
      <c r="H308" s="28">
        <v>14210168.09</v>
      </c>
    </row>
    <row r="309" spans="1:13" ht="12.75" hidden="1" customHeight="1" x14ac:dyDescent="0.2">
      <c r="B309" s="61" t="s">
        <v>107</v>
      </c>
    </row>
    <row r="310" spans="1:13" ht="12.75" hidden="1" customHeight="1" x14ac:dyDescent="0.2">
      <c r="B310" s="61" t="s">
        <v>207</v>
      </c>
    </row>
    <row r="311" spans="1:13" ht="12.75" hidden="1" customHeight="1" x14ac:dyDescent="0.2">
      <c r="B311" s="61" t="s">
        <v>547</v>
      </c>
    </row>
    <row r="312" spans="1:13" ht="32.25" hidden="1" customHeight="1" x14ac:dyDescent="0.2">
      <c r="A312" s="5" t="s">
        <v>875</v>
      </c>
      <c r="B312" s="35" t="s">
        <v>991</v>
      </c>
      <c r="C312" s="5" t="s">
        <v>1038</v>
      </c>
      <c r="D312" s="65">
        <v>2750</v>
      </c>
      <c r="E312" s="36">
        <v>8.4700000000000006</v>
      </c>
      <c r="F312" s="36">
        <v>23292.5</v>
      </c>
      <c r="G312" s="65">
        <v>14211.11</v>
      </c>
      <c r="H312" s="36">
        <v>120368.1</v>
      </c>
      <c r="I312" s="5">
        <f t="shared" ref="I312:I313" si="92">IF(D312-G312&gt;0,D312-G312,0)</f>
        <v>0</v>
      </c>
      <c r="J312" s="36">
        <f t="shared" ref="J312:J313" si="93">I312*E312</f>
        <v>0</v>
      </c>
      <c r="K312" s="5">
        <f t="shared" ref="K312:K313" si="94">IF(D312-G312&lt;0,G312-D312,0)</f>
        <v>11461.11</v>
      </c>
      <c r="L312" s="36">
        <f t="shared" ref="L312:L313" si="95">K312*E312</f>
        <v>97075.6</v>
      </c>
      <c r="M312" s="45"/>
    </row>
    <row r="313" spans="1:13" ht="74.25" hidden="1" customHeight="1" x14ac:dyDescent="0.2">
      <c r="A313" s="5" t="s">
        <v>605</v>
      </c>
      <c r="B313" s="35" t="s">
        <v>23</v>
      </c>
      <c r="C313" s="5" t="s">
        <v>679</v>
      </c>
      <c r="D313" s="65">
        <v>687.5</v>
      </c>
      <c r="E313" s="36">
        <v>25.67</v>
      </c>
      <c r="F313" s="36">
        <v>17648.13</v>
      </c>
      <c r="G313" s="65">
        <v>3882.78</v>
      </c>
      <c r="H313" s="36">
        <v>99670.96</v>
      </c>
      <c r="I313" s="5">
        <f t="shared" si="92"/>
        <v>0</v>
      </c>
      <c r="J313" s="36">
        <f t="shared" si="93"/>
        <v>0</v>
      </c>
      <c r="K313" s="5">
        <f t="shared" si="94"/>
        <v>3195.28</v>
      </c>
      <c r="L313" s="36">
        <f t="shared" si="95"/>
        <v>82022.84</v>
      </c>
      <c r="M313" s="45"/>
    </row>
    <row r="314" spans="1:13" ht="12.75" hidden="1" customHeight="1" x14ac:dyDescent="0.2">
      <c r="B314" s="35" t="s">
        <v>690</v>
      </c>
    </row>
    <row r="315" spans="1:13" ht="74.25" hidden="1" customHeight="1" x14ac:dyDescent="0.2">
      <c r="A315" s="5" t="s">
        <v>244</v>
      </c>
      <c r="B315" s="35" t="s">
        <v>88</v>
      </c>
      <c r="C315" s="5" t="s">
        <v>679</v>
      </c>
      <c r="D315" s="65">
        <v>825.65</v>
      </c>
      <c r="E315" s="36">
        <v>161.02000000000001</v>
      </c>
      <c r="F315" s="36">
        <v>132946.16</v>
      </c>
      <c r="G315" s="65">
        <v>18256.72</v>
      </c>
      <c r="H315" s="36">
        <v>2939697.05</v>
      </c>
      <c r="I315" s="5">
        <f>IF(D315-G315&gt;0,D315-G315,0)</f>
        <v>0</v>
      </c>
      <c r="J315" s="36">
        <f>I315*E315</f>
        <v>0</v>
      </c>
      <c r="K315" s="5">
        <f>IF(D315-G315&lt;0,G315-D315,0)</f>
        <v>17431.07</v>
      </c>
      <c r="L315" s="36">
        <f>K315*E315</f>
        <v>2806750.89</v>
      </c>
      <c r="M315" s="45"/>
    </row>
    <row r="316" spans="1:13" ht="63.75" hidden="1" customHeight="1" x14ac:dyDescent="0.2">
      <c r="B316" s="35" t="s">
        <v>486</v>
      </c>
    </row>
    <row r="317" spans="1:13" ht="12.75" hidden="1" customHeight="1" x14ac:dyDescent="0.2">
      <c r="B317" s="35" t="s">
        <v>543</v>
      </c>
    </row>
    <row r="318" spans="1:13" ht="53.25" hidden="1" customHeight="1" x14ac:dyDescent="0.2">
      <c r="A318" s="5" t="s">
        <v>79</v>
      </c>
      <c r="B318" s="35" t="s">
        <v>969</v>
      </c>
      <c r="C318" s="5" t="s">
        <v>679</v>
      </c>
      <c r="D318" s="65">
        <v>1159.2</v>
      </c>
      <c r="E318" s="36">
        <v>51.05</v>
      </c>
      <c r="F318" s="36">
        <v>59177.16</v>
      </c>
      <c r="G318" s="65">
        <v>3.637978807091713E-12</v>
      </c>
      <c r="H318" s="36">
        <v>0</v>
      </c>
      <c r="I318" s="5">
        <f>IF(D318-G318&gt;0,D318-G318,0)</f>
        <v>1159.2</v>
      </c>
      <c r="J318" s="36">
        <f>I318*E318</f>
        <v>59177.16</v>
      </c>
      <c r="K318" s="5">
        <f>IF(D318-G318&lt;0,G318-D318,0)</f>
        <v>0</v>
      </c>
      <c r="L318" s="36">
        <f>K318*E318</f>
        <v>0</v>
      </c>
      <c r="M318" s="45"/>
    </row>
    <row r="319" spans="1:13" ht="12.75" hidden="1" customHeight="1" x14ac:dyDescent="0.2"/>
    <row r="320" spans="1:13" ht="63.75" hidden="1" customHeight="1" x14ac:dyDescent="0.2">
      <c r="A320" s="5" t="s">
        <v>808</v>
      </c>
      <c r="B320" s="35" t="s">
        <v>724</v>
      </c>
      <c r="C320" s="5" t="s">
        <v>624</v>
      </c>
      <c r="D320" s="65">
        <v>11592</v>
      </c>
      <c r="E320" s="36">
        <v>5.51</v>
      </c>
      <c r="F320" s="36">
        <v>63871.92</v>
      </c>
      <c r="G320" s="65">
        <v>107458.91</v>
      </c>
      <c r="H320" s="36">
        <v>592098.59</v>
      </c>
      <c r="I320" s="5">
        <f>IF(D320-G320&gt;0,D320-G320,0)</f>
        <v>0</v>
      </c>
      <c r="J320" s="36">
        <f>I320*E320</f>
        <v>0</v>
      </c>
      <c r="K320" s="5">
        <f>IF(D320-G320&lt;0,G320-D320,0)</f>
        <v>95866.91</v>
      </c>
      <c r="L320" s="36">
        <f>K320*E320</f>
        <v>528226.67000000004</v>
      </c>
      <c r="M320" s="45"/>
    </row>
    <row r="321" spans="1:13" ht="21.75" hidden="1" customHeight="1" x14ac:dyDescent="0.2">
      <c r="B321" s="35" t="s">
        <v>515</v>
      </c>
    </row>
    <row r="322" spans="1:13" ht="32.25" hidden="1" customHeight="1" x14ac:dyDescent="0.2">
      <c r="A322" s="5" t="s">
        <v>259</v>
      </c>
      <c r="B322" s="35" t="s">
        <v>446</v>
      </c>
      <c r="C322" s="5" t="s">
        <v>679</v>
      </c>
      <c r="D322" s="65">
        <v>440</v>
      </c>
      <c r="E322" s="36">
        <v>150.03</v>
      </c>
      <c r="F322" s="36">
        <v>66013.2</v>
      </c>
      <c r="G322" s="65">
        <v>2278.12</v>
      </c>
      <c r="H322" s="36">
        <v>341786.34</v>
      </c>
      <c r="I322" s="5">
        <f t="shared" ref="I322:I325" si="96">IF(D322-G322&gt;0,D322-G322,0)</f>
        <v>0</v>
      </c>
      <c r="J322" s="36">
        <f t="shared" ref="J322:J325" si="97">I322*E322</f>
        <v>0</v>
      </c>
      <c r="K322" s="5">
        <f t="shared" ref="K322:K325" si="98">IF(D322-G322&lt;0,G322-D322,0)</f>
        <v>1838.12</v>
      </c>
      <c r="L322" s="36">
        <f t="shared" ref="L322:L325" si="99">K322*E322</f>
        <v>275773.14</v>
      </c>
      <c r="M322" s="45"/>
    </row>
    <row r="323" spans="1:13" ht="53.25" hidden="1" customHeight="1" x14ac:dyDescent="0.2">
      <c r="A323" s="5" t="s">
        <v>1076</v>
      </c>
      <c r="B323" s="35" t="s">
        <v>948</v>
      </c>
      <c r="C323" s="5" t="s">
        <v>679</v>
      </c>
      <c r="D323" s="65">
        <v>660</v>
      </c>
      <c r="E323" s="36">
        <v>325.02</v>
      </c>
      <c r="F323" s="36">
        <v>214513.2</v>
      </c>
      <c r="G323" s="65">
        <v>14616.4</v>
      </c>
      <c r="H323" s="36">
        <v>4750622.33</v>
      </c>
      <c r="I323" s="5">
        <f t="shared" si="96"/>
        <v>0</v>
      </c>
      <c r="J323" s="36">
        <f t="shared" si="97"/>
        <v>0</v>
      </c>
      <c r="K323" s="5">
        <f t="shared" si="98"/>
        <v>13956.4</v>
      </c>
      <c r="L323" s="36">
        <f t="shared" si="99"/>
        <v>4536109.13</v>
      </c>
      <c r="M323" s="45"/>
    </row>
    <row r="324" spans="1:13" ht="32.25" hidden="1" customHeight="1" x14ac:dyDescent="0.2">
      <c r="A324" s="5" t="s">
        <v>271</v>
      </c>
      <c r="B324" s="35" t="s">
        <v>957</v>
      </c>
      <c r="C324" s="5" t="s">
        <v>679</v>
      </c>
      <c r="D324" s="65">
        <v>1100</v>
      </c>
      <c r="E324" s="36">
        <v>47.43</v>
      </c>
      <c r="F324" s="36">
        <v>52173</v>
      </c>
      <c r="G324" s="65">
        <v>2278.12</v>
      </c>
      <c r="H324" s="36">
        <v>108051.23</v>
      </c>
      <c r="I324" s="5">
        <f t="shared" si="96"/>
        <v>0</v>
      </c>
      <c r="J324" s="36">
        <f t="shared" si="97"/>
        <v>0</v>
      </c>
      <c r="K324" s="5">
        <f t="shared" si="98"/>
        <v>1178.1199999999999</v>
      </c>
      <c r="L324" s="36">
        <f t="shared" si="99"/>
        <v>55878.23</v>
      </c>
      <c r="M324" s="45"/>
    </row>
    <row r="325" spans="1:13" ht="74.25" hidden="1" customHeight="1" x14ac:dyDescent="0.2">
      <c r="A325" s="5" t="s">
        <v>870</v>
      </c>
      <c r="B325" s="35" t="s">
        <v>491</v>
      </c>
      <c r="C325" s="5" t="s">
        <v>679</v>
      </c>
      <c r="D325" s="65">
        <v>0</v>
      </c>
      <c r="E325" s="36">
        <v>21.9</v>
      </c>
      <c r="F325" s="36">
        <v>0</v>
      </c>
      <c r="G325" s="65">
        <v>24175.21</v>
      </c>
      <c r="H325" s="36">
        <v>529437.1</v>
      </c>
      <c r="I325" s="5">
        <f t="shared" si="96"/>
        <v>0</v>
      </c>
      <c r="J325" s="36">
        <f t="shared" si="97"/>
        <v>0</v>
      </c>
      <c r="K325" s="5">
        <f t="shared" si="98"/>
        <v>24175.21</v>
      </c>
      <c r="L325" s="36">
        <f t="shared" si="99"/>
        <v>529437.1</v>
      </c>
      <c r="M325" s="45"/>
    </row>
    <row r="326" spans="1:13" ht="53.25" hidden="1" customHeight="1" x14ac:dyDescent="0.2">
      <c r="B326" s="35" t="s">
        <v>791</v>
      </c>
    </row>
    <row r="327" spans="1:13" ht="12.75" hidden="1" customHeight="1" x14ac:dyDescent="0.2">
      <c r="B327" s="61" t="s">
        <v>697</v>
      </c>
      <c r="F327" s="28">
        <v>654712.14</v>
      </c>
      <c r="H327" s="28">
        <v>9481731.6999999993</v>
      </c>
    </row>
    <row r="328" spans="1:13" ht="12.75" hidden="1" customHeight="1" x14ac:dyDescent="0.2">
      <c r="B328" s="61" t="s">
        <v>306</v>
      </c>
    </row>
    <row r="329" spans="1:13" ht="12.75" hidden="1" customHeight="1" x14ac:dyDescent="0.2">
      <c r="B329" s="61" t="s">
        <v>18</v>
      </c>
      <c r="F329" s="28">
        <v>519796.87</v>
      </c>
      <c r="H329" s="28">
        <v>0</v>
      </c>
    </row>
    <row r="330" spans="1:13" ht="12.75" hidden="1" customHeight="1" x14ac:dyDescent="0.2">
      <c r="B330" s="61" t="s">
        <v>155</v>
      </c>
      <c r="F330" s="28">
        <v>1174509.01</v>
      </c>
      <c r="H330" s="28">
        <v>9481731.6999999993</v>
      </c>
    </row>
    <row r="331" spans="1:13" ht="12.75" hidden="1" customHeight="1" x14ac:dyDescent="0.2">
      <c r="B331" s="61" t="s">
        <v>865</v>
      </c>
    </row>
    <row r="332" spans="1:13" ht="12.75" hidden="1" customHeight="1" x14ac:dyDescent="0.2">
      <c r="B332" s="61" t="s">
        <v>547</v>
      </c>
    </row>
    <row r="333" spans="1:13" ht="12.75" hidden="1" customHeight="1" x14ac:dyDescent="0.2">
      <c r="B333" s="61" t="s">
        <v>697</v>
      </c>
      <c r="F333" s="28">
        <v>133224.57</v>
      </c>
      <c r="H333" s="28">
        <v>0</v>
      </c>
    </row>
    <row r="334" spans="1:13" ht="12.75" hidden="1" customHeight="1" x14ac:dyDescent="0.2">
      <c r="B334" s="61" t="s">
        <v>306</v>
      </c>
    </row>
    <row r="335" spans="1:13" ht="74.25" hidden="1" customHeight="1" x14ac:dyDescent="0.2">
      <c r="A335" s="5" t="s">
        <v>183</v>
      </c>
      <c r="B335" s="35" t="s">
        <v>925</v>
      </c>
      <c r="C335" s="5" t="s">
        <v>1038</v>
      </c>
      <c r="D335" s="65">
        <v>0</v>
      </c>
      <c r="E335" s="36">
        <v>270.02</v>
      </c>
      <c r="F335" s="36">
        <v>0</v>
      </c>
      <c r="G335" s="65">
        <v>1171.68</v>
      </c>
      <c r="H335" s="36">
        <v>316377.03000000003</v>
      </c>
      <c r="I335" s="5">
        <f>IF(D335-G335&gt;0,D335-G335,0)</f>
        <v>0</v>
      </c>
      <c r="J335" s="36">
        <f>I335*E335</f>
        <v>0</v>
      </c>
      <c r="K335" s="5">
        <f>IF(D335-G335&lt;0,G335-D335,0)</f>
        <v>1171.68</v>
      </c>
      <c r="L335" s="36">
        <f>K335*E335</f>
        <v>316377.03000000003</v>
      </c>
      <c r="M335" s="45"/>
    </row>
    <row r="336" spans="1:13" ht="12.75" hidden="1" customHeight="1" x14ac:dyDescent="0.2"/>
    <row r="337" spans="1:13" ht="21.75" hidden="1" customHeight="1" x14ac:dyDescent="0.2">
      <c r="B337" s="35" t="s">
        <v>930</v>
      </c>
    </row>
    <row r="338" spans="1:13" ht="12.75" hidden="1" customHeight="1" x14ac:dyDescent="0.2">
      <c r="B338" s="61" t="s">
        <v>18</v>
      </c>
      <c r="F338" s="28">
        <v>219904.72</v>
      </c>
      <c r="H338" s="28">
        <v>316377.03000000003</v>
      </c>
    </row>
    <row r="339" spans="1:13" ht="12.75" hidden="1" customHeight="1" x14ac:dyDescent="0.2">
      <c r="B339" s="61" t="s">
        <v>324</v>
      </c>
      <c r="F339" s="28">
        <v>353129.29</v>
      </c>
      <c r="H339" s="28">
        <v>316377.03000000003</v>
      </c>
    </row>
    <row r="340" spans="1:13" ht="12.75" hidden="1" customHeight="1" x14ac:dyDescent="0.2">
      <c r="B340" s="61" t="s">
        <v>754</v>
      </c>
    </row>
    <row r="341" spans="1:13" ht="12.75" hidden="1" customHeight="1" x14ac:dyDescent="0.2">
      <c r="B341" s="61" t="s">
        <v>754</v>
      </c>
    </row>
    <row r="342" spans="1:13" ht="63.75" hidden="1" customHeight="1" x14ac:dyDescent="0.2">
      <c r="A342" s="5" t="s">
        <v>911</v>
      </c>
      <c r="B342" s="35" t="s">
        <v>506</v>
      </c>
      <c r="C342" s="5" t="s">
        <v>679</v>
      </c>
      <c r="D342" s="65">
        <v>375.375</v>
      </c>
      <c r="E342" s="36">
        <v>101.48</v>
      </c>
      <c r="F342" s="36">
        <v>38093.06</v>
      </c>
      <c r="G342" s="65">
        <v>37.770000000000003</v>
      </c>
      <c r="H342" s="36">
        <v>3832.9</v>
      </c>
      <c r="I342" s="5">
        <f>IF(D342-G342&gt;0,D342-G342,0)</f>
        <v>337.60500000000002</v>
      </c>
      <c r="J342" s="36">
        <f>I342*E342</f>
        <v>34260.160000000003</v>
      </c>
      <c r="K342" s="5">
        <f>IF(D342-G342&lt;0,G342-D342,0)</f>
        <v>0</v>
      </c>
      <c r="L342" s="36">
        <f>K342*E342</f>
        <v>0</v>
      </c>
      <c r="M342" s="45"/>
    </row>
    <row r="343" spans="1:13" ht="12.75" hidden="1" customHeight="1" x14ac:dyDescent="0.2">
      <c r="B343" s="35" t="s">
        <v>133</v>
      </c>
    </row>
    <row r="344" spans="1:13" ht="63.75" hidden="1" customHeight="1" x14ac:dyDescent="0.2">
      <c r="A344" s="5" t="s">
        <v>666</v>
      </c>
      <c r="B344" s="35" t="s">
        <v>398</v>
      </c>
      <c r="C344" s="5" t="s">
        <v>679</v>
      </c>
      <c r="D344" s="65">
        <v>252.56</v>
      </c>
      <c r="E344" s="36">
        <v>161.02000000000001</v>
      </c>
      <c r="F344" s="36">
        <v>40667.21</v>
      </c>
      <c r="G344" s="65">
        <v>1435.35</v>
      </c>
      <c r="H344" s="36">
        <v>231120.06</v>
      </c>
      <c r="I344" s="5">
        <f>IF(D344-G344&gt;0,D344-G344,0)</f>
        <v>0</v>
      </c>
      <c r="J344" s="36">
        <f>I344*E344</f>
        <v>0</v>
      </c>
      <c r="K344" s="5">
        <f>IF(D344-G344&lt;0,G344-D344,0)</f>
        <v>1182.79</v>
      </c>
      <c r="L344" s="36">
        <f>K344*E344</f>
        <v>190452.85</v>
      </c>
      <c r="M344" s="45"/>
    </row>
    <row r="345" spans="1:13" ht="74.25" hidden="1" customHeight="1" x14ac:dyDescent="0.2">
      <c r="B345" s="35" t="s">
        <v>519</v>
      </c>
    </row>
    <row r="346" spans="1:13" ht="42.75" hidden="1" customHeight="1" x14ac:dyDescent="0.2">
      <c r="B346" s="35" t="s">
        <v>933</v>
      </c>
    </row>
    <row r="347" spans="1:13" ht="12.75" hidden="1" customHeight="1" x14ac:dyDescent="0.2">
      <c r="B347" s="61" t="s">
        <v>460</v>
      </c>
      <c r="F347" s="28">
        <v>281407.84999999998</v>
      </c>
      <c r="H347" s="28">
        <v>234952.95999999999</v>
      </c>
    </row>
    <row r="348" spans="1:13" ht="12.75" hidden="1" customHeight="1" x14ac:dyDescent="0.2">
      <c r="B348" s="61" t="s">
        <v>220</v>
      </c>
    </row>
    <row r="349" spans="1:13" ht="12.75" hidden="1" customHeight="1" x14ac:dyDescent="0.2">
      <c r="B349" s="61" t="s">
        <v>805</v>
      </c>
      <c r="F349" s="28">
        <v>7851.76</v>
      </c>
      <c r="H349" s="28">
        <v>0</v>
      </c>
    </row>
    <row r="350" spans="1:13" ht="12.75" hidden="1" customHeight="1" x14ac:dyDescent="0.2">
      <c r="B350" s="61" t="s">
        <v>799</v>
      </c>
    </row>
    <row r="351" spans="1:13" ht="63.75" hidden="1" customHeight="1" x14ac:dyDescent="0.2">
      <c r="A351" s="5" t="s">
        <v>36</v>
      </c>
      <c r="B351" s="35" t="s">
        <v>864</v>
      </c>
      <c r="C351" s="5" t="s">
        <v>1038</v>
      </c>
      <c r="D351" s="65">
        <v>2502.5</v>
      </c>
      <c r="E351" s="36">
        <v>175.97</v>
      </c>
      <c r="F351" s="36">
        <v>440364.93</v>
      </c>
      <c r="G351" s="65">
        <v>200</v>
      </c>
      <c r="H351" s="36">
        <v>35194</v>
      </c>
      <c r="I351" s="5">
        <f>IF(D351-G351&gt;0,D351-G351,0)</f>
        <v>2302.5</v>
      </c>
      <c r="J351" s="36">
        <f>I351*E351</f>
        <v>405170.93</v>
      </c>
      <c r="K351" s="5">
        <f>IF(D351-G351&lt;0,G351-D351,0)</f>
        <v>0</v>
      </c>
      <c r="L351" s="36">
        <f>K351*E351</f>
        <v>0</v>
      </c>
      <c r="M351" s="45"/>
    </row>
    <row r="352" spans="1:13" ht="53.25" hidden="1" customHeight="1" x14ac:dyDescent="0.2">
      <c r="B352" s="35" t="s">
        <v>295</v>
      </c>
    </row>
    <row r="353" spans="1:13" ht="12.75" hidden="1" customHeight="1" x14ac:dyDescent="0.2"/>
    <row r="354" spans="1:13" ht="63.75" hidden="1" customHeight="1" x14ac:dyDescent="0.2">
      <c r="A354" s="5" t="s">
        <v>647</v>
      </c>
      <c r="B354" s="35" t="s">
        <v>394</v>
      </c>
      <c r="C354" s="5" t="s">
        <v>1049</v>
      </c>
      <c r="D354" s="65">
        <v>0</v>
      </c>
      <c r="E354" s="36">
        <v>37.31</v>
      </c>
      <c r="F354" s="36">
        <v>0</v>
      </c>
      <c r="G354" s="65">
        <v>608.54</v>
      </c>
      <c r="H354" s="36">
        <v>22704.63</v>
      </c>
      <c r="I354" s="5">
        <f>IF(D354-G354&gt;0,D354-G354,0)</f>
        <v>0</v>
      </c>
      <c r="J354" s="36">
        <f>I354*E354</f>
        <v>0</v>
      </c>
      <c r="K354" s="5">
        <f>IF(D354-G354&lt;0,G354-D354,0)</f>
        <v>608.54</v>
      </c>
      <c r="L354" s="36">
        <f>K354*E354</f>
        <v>22704.63</v>
      </c>
      <c r="M354" s="45"/>
    </row>
    <row r="355" spans="1:13" ht="12.75" hidden="1" customHeight="1" x14ac:dyDescent="0.2">
      <c r="B355" s="61" t="s">
        <v>792</v>
      </c>
      <c r="F355" s="28">
        <v>440364.93</v>
      </c>
      <c r="H355" s="28">
        <v>57898.63</v>
      </c>
    </row>
    <row r="356" spans="1:13" ht="12.75" hidden="1" customHeight="1" x14ac:dyDescent="0.2">
      <c r="B356" s="61" t="s">
        <v>819</v>
      </c>
    </row>
    <row r="357" spans="1:13" ht="74.25" hidden="1" customHeight="1" x14ac:dyDescent="0.2">
      <c r="A357" s="5" t="s">
        <v>188</v>
      </c>
      <c r="B357" s="35" t="s">
        <v>81</v>
      </c>
      <c r="C357" s="5" t="s">
        <v>839</v>
      </c>
      <c r="D357" s="65">
        <v>1689</v>
      </c>
      <c r="E357" s="36">
        <v>166.67</v>
      </c>
      <c r="F357" s="36">
        <v>281505.63</v>
      </c>
      <c r="G357" s="65">
        <v>1880.43</v>
      </c>
      <c r="H357" s="36">
        <v>313411.27</v>
      </c>
      <c r="I357" s="5">
        <f>IF(D357-G357&gt;0,D357-G357,0)</f>
        <v>0</v>
      </c>
      <c r="J357" s="36">
        <f>I357*E357</f>
        <v>0</v>
      </c>
      <c r="K357" s="5">
        <f>IF(D357-G357&lt;0,G357-D357,0)</f>
        <v>191.43</v>
      </c>
      <c r="L357" s="36">
        <f>K357*E357</f>
        <v>31905.64</v>
      </c>
      <c r="M357" s="45"/>
    </row>
    <row r="358" spans="1:13" ht="32.25" hidden="1" customHeight="1" x14ac:dyDescent="0.2">
      <c r="B358" s="35" t="s">
        <v>591</v>
      </c>
    </row>
    <row r="359" spans="1:13" ht="12.75" hidden="1" customHeight="1" x14ac:dyDescent="0.2">
      <c r="B359" s="61" t="s">
        <v>937</v>
      </c>
      <c r="F359" s="28">
        <v>281505.63</v>
      </c>
      <c r="H359" s="28">
        <v>313411.27</v>
      </c>
    </row>
    <row r="360" spans="1:13" ht="12.75" hidden="1" customHeight="1" x14ac:dyDescent="0.2">
      <c r="B360" s="61" t="s">
        <v>460</v>
      </c>
      <c r="F360" s="28">
        <v>1011130.17</v>
      </c>
      <c r="H360" s="28">
        <v>606262.86</v>
      </c>
    </row>
    <row r="361" spans="1:13" ht="12.75" hidden="1" customHeight="1" x14ac:dyDescent="0.2">
      <c r="B361" s="61" t="s">
        <v>516</v>
      </c>
    </row>
    <row r="362" spans="1:13" ht="12.75" hidden="1" customHeight="1" x14ac:dyDescent="0.2">
      <c r="B362" s="61" t="s">
        <v>843</v>
      </c>
    </row>
    <row r="363" spans="1:13" ht="12.75" hidden="1" customHeight="1" x14ac:dyDescent="0.2">
      <c r="B363" s="61" t="s">
        <v>843</v>
      </c>
    </row>
    <row r="364" spans="1:13" ht="32.25" hidden="1" customHeight="1" x14ac:dyDescent="0.2">
      <c r="A364" s="5" t="s">
        <v>875</v>
      </c>
      <c r="B364" s="35" t="s">
        <v>991</v>
      </c>
      <c r="C364" s="5" t="s">
        <v>1038</v>
      </c>
      <c r="D364" s="65">
        <v>770</v>
      </c>
      <c r="E364" s="36">
        <v>8.4700000000000006</v>
      </c>
      <c r="F364" s="36">
        <v>6521.9</v>
      </c>
      <c r="G364" s="65">
        <v>190.5</v>
      </c>
      <c r="H364" s="36">
        <v>1613.54</v>
      </c>
      <c r="I364" s="5">
        <f t="shared" ref="I364:I365" si="100">IF(D364-G364&gt;0,D364-G364,0)</f>
        <v>579.5</v>
      </c>
      <c r="J364" s="36">
        <f t="shared" ref="J364:J365" si="101">I364*E364</f>
        <v>4908.37</v>
      </c>
      <c r="K364" s="5">
        <f t="shared" ref="K364:K365" si="102">IF(D364-G364&lt;0,G364-D364,0)</f>
        <v>0</v>
      </c>
      <c r="L364" s="36">
        <f t="shared" ref="L364:L365" si="103">K364*E364</f>
        <v>0</v>
      </c>
      <c r="M364" s="45"/>
    </row>
    <row r="365" spans="1:13" ht="63.75" hidden="1" customHeight="1" x14ac:dyDescent="0.2">
      <c r="A365" s="5" t="s">
        <v>911</v>
      </c>
      <c r="B365" s="35" t="s">
        <v>506</v>
      </c>
      <c r="C365" s="5" t="s">
        <v>679</v>
      </c>
      <c r="D365" s="65">
        <v>331.6</v>
      </c>
      <c r="E365" s="36">
        <v>101.48</v>
      </c>
      <c r="F365" s="36">
        <v>33650.769999999997</v>
      </c>
      <c r="G365" s="65">
        <v>126.78</v>
      </c>
      <c r="H365" s="36">
        <v>12865.63</v>
      </c>
      <c r="I365" s="5">
        <f t="shared" si="100"/>
        <v>204.82</v>
      </c>
      <c r="J365" s="36">
        <f t="shared" si="101"/>
        <v>20785.13</v>
      </c>
      <c r="K365" s="5">
        <f t="shared" si="102"/>
        <v>0</v>
      </c>
      <c r="L365" s="36">
        <f t="shared" si="103"/>
        <v>0</v>
      </c>
      <c r="M365" s="45"/>
    </row>
    <row r="366" spans="1:13" ht="12.75" hidden="1" customHeight="1" x14ac:dyDescent="0.2">
      <c r="B366" s="35" t="s">
        <v>133</v>
      </c>
    </row>
    <row r="367" spans="1:13" ht="74.25" hidden="1" customHeight="1" x14ac:dyDescent="0.2">
      <c r="A367" s="5" t="s">
        <v>244</v>
      </c>
      <c r="B367" s="35" t="s">
        <v>88</v>
      </c>
      <c r="C367" s="5" t="s">
        <v>679</v>
      </c>
      <c r="D367" s="65">
        <v>82.9</v>
      </c>
      <c r="E367" s="36">
        <v>161.02000000000001</v>
      </c>
      <c r="F367" s="36">
        <v>13348.56</v>
      </c>
      <c r="G367" s="65">
        <v>152.78</v>
      </c>
      <c r="H367" s="36">
        <v>24600.639999999999</v>
      </c>
      <c r="I367" s="5">
        <f>IF(D367-G367&gt;0,D367-G367,0)</f>
        <v>0</v>
      </c>
      <c r="J367" s="36">
        <f>I367*E367</f>
        <v>0</v>
      </c>
      <c r="K367" s="5">
        <f>IF(D367-G367&lt;0,G367-D367,0)</f>
        <v>69.88</v>
      </c>
      <c r="L367" s="36">
        <f>K367*E367</f>
        <v>11252.08</v>
      </c>
      <c r="M367" s="45"/>
    </row>
    <row r="368" spans="1:13" ht="63.75" hidden="1" customHeight="1" x14ac:dyDescent="0.2">
      <c r="B368" s="35" t="s">
        <v>486</v>
      </c>
    </row>
    <row r="369" spans="1:13" ht="12.75" hidden="1" customHeight="1" x14ac:dyDescent="0.2"/>
    <row r="370" spans="1:13" ht="12.75" hidden="1" customHeight="1" x14ac:dyDescent="0.2">
      <c r="B370" s="35" t="s">
        <v>543</v>
      </c>
    </row>
    <row r="371" spans="1:13" ht="12.75" hidden="1" customHeight="1" x14ac:dyDescent="0.2">
      <c r="B371" s="61" t="s">
        <v>1051</v>
      </c>
      <c r="F371" s="28">
        <v>53521.23</v>
      </c>
      <c r="H371" s="28">
        <v>24653619.489999998</v>
      </c>
    </row>
    <row r="372" spans="1:13" ht="12.75" hidden="1" customHeight="1" x14ac:dyDescent="0.2">
      <c r="B372" s="61" t="s">
        <v>220</v>
      </c>
    </row>
    <row r="373" spans="1:13" ht="42.75" hidden="1" customHeight="1" x14ac:dyDescent="0.2">
      <c r="A373" s="5" t="s">
        <v>136</v>
      </c>
      <c r="B373" s="35" t="s">
        <v>83</v>
      </c>
      <c r="C373" s="5" t="s">
        <v>1038</v>
      </c>
      <c r="D373" s="65">
        <v>770</v>
      </c>
      <c r="E373" s="36">
        <v>80.12</v>
      </c>
      <c r="F373" s="36">
        <v>61692.4</v>
      </c>
      <c r="G373" s="65">
        <v>73.290000000000006</v>
      </c>
      <c r="H373" s="36">
        <v>5871.99</v>
      </c>
      <c r="I373" s="5">
        <f t="shared" ref="I373:I374" si="104">IF(D373-G373&gt;0,D373-G373,0)</f>
        <v>696.71</v>
      </c>
      <c r="J373" s="36">
        <f t="shared" ref="J373:J374" si="105">I373*E373</f>
        <v>55820.41</v>
      </c>
      <c r="K373" s="5">
        <f t="shared" ref="K373:K374" si="106">IF(D373-G373&lt;0,G373-D373,0)</f>
        <v>0</v>
      </c>
      <c r="L373" s="36">
        <f t="shared" ref="L373:L374" si="107">K373*E373</f>
        <v>0</v>
      </c>
      <c r="M373" s="45"/>
    </row>
    <row r="374" spans="1:13" ht="63.75" hidden="1" customHeight="1" x14ac:dyDescent="0.2">
      <c r="A374" s="5" t="s">
        <v>570</v>
      </c>
      <c r="B374" s="35" t="s">
        <v>720</v>
      </c>
      <c r="C374" s="5" t="s">
        <v>679</v>
      </c>
      <c r="D374" s="65">
        <v>57.31</v>
      </c>
      <c r="E374" s="36">
        <v>1800.91</v>
      </c>
      <c r="F374" s="36">
        <v>103210.15</v>
      </c>
      <c r="G374" s="65">
        <v>17.88</v>
      </c>
      <c r="H374" s="36">
        <v>32200.27</v>
      </c>
      <c r="I374" s="5">
        <f t="shared" si="104"/>
        <v>39.43</v>
      </c>
      <c r="J374" s="36">
        <f t="shared" si="105"/>
        <v>71009.88</v>
      </c>
      <c r="K374" s="5">
        <f t="shared" si="106"/>
        <v>0</v>
      </c>
      <c r="L374" s="36">
        <f t="shared" si="107"/>
        <v>0</v>
      </c>
      <c r="M374" s="45"/>
    </row>
    <row r="375" spans="1:13" ht="21.75" hidden="1" customHeight="1" x14ac:dyDescent="0.2">
      <c r="B375" s="35" t="s">
        <v>345</v>
      </c>
    </row>
    <row r="376" spans="1:13" ht="74.25" hidden="1" customHeight="1" x14ac:dyDescent="0.2">
      <c r="A376" s="5" t="s">
        <v>916</v>
      </c>
      <c r="B376" s="35" t="s">
        <v>1068</v>
      </c>
      <c r="C376" s="5" t="s">
        <v>708</v>
      </c>
      <c r="D376" s="65">
        <v>6575</v>
      </c>
      <c r="E376" s="36">
        <v>22.89</v>
      </c>
      <c r="F376" s="36">
        <v>150501.75</v>
      </c>
      <c r="G376" s="65">
        <v>2319.5300000000002</v>
      </c>
      <c r="H376" s="36">
        <v>53094.04</v>
      </c>
      <c r="I376" s="5">
        <f>IF(D376-G376&gt;0,D376-G376,0)</f>
        <v>4255.47</v>
      </c>
      <c r="J376" s="36">
        <f>I376*E376</f>
        <v>97407.71</v>
      </c>
      <c r="K376" s="5">
        <f>IF(D376-G376&lt;0,G376-D376,0)</f>
        <v>0</v>
      </c>
      <c r="L376" s="36">
        <f>K376*E376</f>
        <v>0</v>
      </c>
      <c r="M376" s="45"/>
    </row>
    <row r="377" spans="1:13" ht="32.25" hidden="1" customHeight="1" x14ac:dyDescent="0.2">
      <c r="B377" s="35" t="s">
        <v>591</v>
      </c>
    </row>
    <row r="378" spans="1:13" ht="53.25" hidden="1" customHeight="1" x14ac:dyDescent="0.2">
      <c r="A378" s="5" t="s">
        <v>936</v>
      </c>
      <c r="B378" s="35" t="s">
        <v>60</v>
      </c>
      <c r="C378" s="5" t="s">
        <v>1038</v>
      </c>
      <c r="D378" s="65">
        <v>455</v>
      </c>
      <c r="E378" s="36">
        <v>132.91</v>
      </c>
      <c r="F378" s="36">
        <v>60474.05</v>
      </c>
      <c r="G378" s="65">
        <v>243.48</v>
      </c>
      <c r="H378" s="36">
        <v>32360.93</v>
      </c>
      <c r="I378" s="5">
        <f>IF(D378-G378&gt;0,D378-G378,0)</f>
        <v>211.52</v>
      </c>
      <c r="J378" s="36">
        <f>I378*E378</f>
        <v>28113.119999999999</v>
      </c>
      <c r="K378" s="5">
        <f>IF(D378-G378&lt;0,G378-D378,0)</f>
        <v>0</v>
      </c>
      <c r="L378" s="36">
        <f>K378*E378</f>
        <v>0</v>
      </c>
      <c r="M378" s="45"/>
    </row>
    <row r="379" spans="1:13" ht="12.75" hidden="1" customHeight="1" x14ac:dyDescent="0.2">
      <c r="B379" s="61" t="s">
        <v>805</v>
      </c>
      <c r="F379" s="28">
        <v>378796.33</v>
      </c>
      <c r="H379" s="28">
        <v>123527.23</v>
      </c>
    </row>
    <row r="380" spans="1:13" ht="12.75" hidden="1" customHeight="1" x14ac:dyDescent="0.2">
      <c r="B380" s="61" t="s">
        <v>306</v>
      </c>
    </row>
    <row r="381" spans="1:13" ht="63.75" hidden="1" customHeight="1" x14ac:dyDescent="0.2">
      <c r="A381" s="5" t="s">
        <v>356</v>
      </c>
      <c r="B381" s="35" t="s">
        <v>464</v>
      </c>
      <c r="C381" s="5" t="s">
        <v>1049</v>
      </c>
      <c r="D381" s="65">
        <v>0</v>
      </c>
      <c r="E381" s="36">
        <v>1329.62</v>
      </c>
      <c r="F381" s="36">
        <v>0</v>
      </c>
      <c r="G381" s="65">
        <v>37.5</v>
      </c>
      <c r="H381" s="36">
        <v>49860.75</v>
      </c>
      <c r="I381" s="5">
        <f>IF(D381-G381&gt;0,D381-G381,0)</f>
        <v>0</v>
      </c>
      <c r="J381" s="36">
        <f>I381*E381</f>
        <v>0</v>
      </c>
      <c r="K381" s="5">
        <f>IF(D381-G381&lt;0,G381-D381,0)</f>
        <v>37.5</v>
      </c>
      <c r="L381" s="36">
        <f>K381*E381</f>
        <v>49860.75</v>
      </c>
      <c r="M381" s="45"/>
    </row>
    <row r="382" spans="1:13" ht="42.75" hidden="1" customHeight="1" x14ac:dyDescent="0.2">
      <c r="B382" s="35" t="s">
        <v>567</v>
      </c>
    </row>
    <row r="383" spans="1:13" ht="12.75" hidden="1" customHeight="1" x14ac:dyDescent="0.2">
      <c r="B383" s="61" t="s">
        <v>18</v>
      </c>
      <c r="F383" s="28">
        <v>750462.72</v>
      </c>
      <c r="H383" s="28">
        <v>49860.75</v>
      </c>
    </row>
    <row r="384" spans="1:13" ht="12.75" hidden="1" customHeight="1" x14ac:dyDescent="0.2">
      <c r="B384" s="61" t="s">
        <v>16</v>
      </c>
    </row>
    <row r="385" spans="1:13" ht="12.75" hidden="1" customHeight="1" x14ac:dyDescent="0.2"/>
    <row r="386" spans="1:13" ht="12.75" hidden="1" customHeight="1" x14ac:dyDescent="0.2">
      <c r="B386" s="61" t="s">
        <v>598</v>
      </c>
      <c r="F386" s="28">
        <v>44919</v>
      </c>
      <c r="H386" s="28">
        <v>0</v>
      </c>
    </row>
    <row r="387" spans="1:13" ht="12.75" hidden="1" customHeight="1" x14ac:dyDescent="0.2">
      <c r="B387" s="61" t="s">
        <v>1051</v>
      </c>
      <c r="F387" s="28">
        <v>1227699.28</v>
      </c>
      <c r="H387" s="28">
        <v>212467.79</v>
      </c>
    </row>
    <row r="388" spans="1:13" ht="12.75" hidden="1" customHeight="1" x14ac:dyDescent="0.2">
      <c r="B388" s="61" t="s">
        <v>4</v>
      </c>
    </row>
    <row r="389" spans="1:13" ht="12.75" hidden="1" customHeight="1" x14ac:dyDescent="0.2">
      <c r="B389" s="61" t="s">
        <v>172</v>
      </c>
    </row>
    <row r="390" spans="1:13" ht="32.25" hidden="1" customHeight="1" x14ac:dyDescent="0.2">
      <c r="A390" s="5" t="s">
        <v>875</v>
      </c>
      <c r="B390" s="35" t="s">
        <v>991</v>
      </c>
      <c r="C390" s="5" t="s">
        <v>1038</v>
      </c>
      <c r="D390" s="65">
        <v>222.4</v>
      </c>
      <c r="E390" s="36">
        <v>8.4700000000000006</v>
      </c>
      <c r="F390" s="36">
        <v>1883.73</v>
      </c>
      <c r="G390" s="65">
        <v>35.49</v>
      </c>
      <c r="H390" s="36">
        <v>300.60000000000002</v>
      </c>
      <c r="I390" s="5">
        <f t="shared" ref="I390:I391" si="108">IF(D390-G390&gt;0,D390-G390,0)</f>
        <v>186.91</v>
      </c>
      <c r="J390" s="36">
        <f t="shared" ref="J390:J391" si="109">I390*E390</f>
        <v>1583.13</v>
      </c>
      <c r="K390" s="5">
        <f t="shared" ref="K390:K391" si="110">IF(D390-G390&lt;0,G390-D390,0)</f>
        <v>0</v>
      </c>
      <c r="L390" s="36">
        <f t="shared" ref="L390:L391" si="111">K390*E390</f>
        <v>0</v>
      </c>
      <c r="M390" s="45"/>
    </row>
    <row r="391" spans="1:13" ht="63.75" hidden="1" customHeight="1" x14ac:dyDescent="0.2">
      <c r="A391" s="5" t="s">
        <v>911</v>
      </c>
      <c r="B391" s="35" t="s">
        <v>506</v>
      </c>
      <c r="C391" s="5" t="s">
        <v>679</v>
      </c>
      <c r="D391" s="65">
        <v>53.375999999999998</v>
      </c>
      <c r="E391" s="36">
        <v>101.48</v>
      </c>
      <c r="F391" s="36">
        <v>5416.6</v>
      </c>
      <c r="G391" s="65">
        <v>25.42</v>
      </c>
      <c r="H391" s="36">
        <v>2579.62</v>
      </c>
      <c r="I391" s="5">
        <f t="shared" si="108"/>
        <v>27.956</v>
      </c>
      <c r="J391" s="36">
        <f t="shared" si="109"/>
        <v>2836.97</v>
      </c>
      <c r="K391" s="5">
        <f t="shared" si="110"/>
        <v>0</v>
      </c>
      <c r="L391" s="36">
        <f t="shared" si="111"/>
        <v>0</v>
      </c>
      <c r="M391" s="45"/>
    </row>
    <row r="392" spans="1:13" ht="12.75" hidden="1" customHeight="1" x14ac:dyDescent="0.2">
      <c r="B392" s="35" t="s">
        <v>133</v>
      </c>
    </row>
    <row r="393" spans="1:13" ht="12.75" hidden="1" customHeight="1" x14ac:dyDescent="0.2">
      <c r="B393" s="61" t="s">
        <v>21</v>
      </c>
      <c r="F393" s="28">
        <v>8125.52</v>
      </c>
      <c r="H393" s="28">
        <v>2880.22</v>
      </c>
    </row>
    <row r="394" spans="1:13" ht="12.75" hidden="1" customHeight="1" x14ac:dyDescent="0.2">
      <c r="B394" s="61" t="s">
        <v>220</v>
      </c>
    </row>
    <row r="395" spans="1:13" ht="42.75" hidden="1" customHeight="1" x14ac:dyDescent="0.2">
      <c r="A395" s="5" t="s">
        <v>955</v>
      </c>
      <c r="B395" s="35" t="s">
        <v>830</v>
      </c>
      <c r="C395" s="5" t="s">
        <v>1038</v>
      </c>
      <c r="D395" s="65">
        <v>133.44</v>
      </c>
      <c r="E395" s="36">
        <v>92.51</v>
      </c>
      <c r="F395" s="36">
        <v>12344.53</v>
      </c>
      <c r="G395" s="65">
        <v>35.49</v>
      </c>
      <c r="H395" s="36">
        <v>3283.18</v>
      </c>
      <c r="I395" s="5">
        <f>IF(D395-G395&gt;0,D395-G395,0)</f>
        <v>97.95</v>
      </c>
      <c r="J395" s="36">
        <f>I395*E395</f>
        <v>9061.35</v>
      </c>
      <c r="K395" s="5">
        <f>IF(D395-G395&lt;0,G395-D395,0)</f>
        <v>0</v>
      </c>
      <c r="L395" s="36">
        <f>K395*E395</f>
        <v>0</v>
      </c>
      <c r="M395" s="45"/>
    </row>
    <row r="396" spans="1:13" ht="12.75" hidden="1" customHeight="1" x14ac:dyDescent="0.2">
      <c r="B396" s="61" t="s">
        <v>805</v>
      </c>
      <c r="F396" s="28">
        <v>12344.53</v>
      </c>
      <c r="H396" s="28">
        <v>3283.18</v>
      </c>
    </row>
    <row r="397" spans="1:13" ht="12.75" hidden="1" customHeight="1" x14ac:dyDescent="0.2">
      <c r="B397" s="61" t="s">
        <v>306</v>
      </c>
    </row>
    <row r="398" spans="1:13" ht="12.75" hidden="1" customHeight="1" x14ac:dyDescent="0.2">
      <c r="B398" s="61" t="s">
        <v>18</v>
      </c>
      <c r="F398" s="28">
        <v>59177.07</v>
      </c>
      <c r="H398" s="28">
        <v>0</v>
      </c>
    </row>
    <row r="399" spans="1:13" ht="12.75" hidden="1" customHeight="1" x14ac:dyDescent="0.2">
      <c r="B399" s="61" t="s">
        <v>856</v>
      </c>
    </row>
    <row r="400" spans="1:13" ht="12.75" hidden="1" customHeight="1" x14ac:dyDescent="0.2">
      <c r="B400" s="61" t="s">
        <v>857</v>
      </c>
      <c r="F400" s="28">
        <v>146408.51999999999</v>
      </c>
      <c r="H400" s="28">
        <v>0</v>
      </c>
    </row>
    <row r="401" spans="1:13" ht="12.75" hidden="1" customHeight="1" x14ac:dyDescent="0.2">
      <c r="B401" s="61" t="s">
        <v>16</v>
      </c>
    </row>
    <row r="402" spans="1:13" ht="12.75" hidden="1" customHeight="1" x14ac:dyDescent="0.2">
      <c r="B402" s="61" t="s">
        <v>598</v>
      </c>
      <c r="F402" s="28">
        <v>71357.039999999994</v>
      </c>
      <c r="H402" s="28">
        <v>0</v>
      </c>
    </row>
    <row r="403" spans="1:13" ht="12.75" hidden="1" customHeight="1" x14ac:dyDescent="0.2">
      <c r="B403" s="61" t="s">
        <v>577</v>
      </c>
      <c r="F403" s="28">
        <v>297412.68</v>
      </c>
      <c r="H403" s="28">
        <v>6163.4</v>
      </c>
    </row>
    <row r="404" spans="1:13" ht="12.75" hidden="1" customHeight="1" x14ac:dyDescent="0.2">
      <c r="B404" s="61" t="s">
        <v>625</v>
      </c>
      <c r="F404" s="28">
        <v>1525111.96</v>
      </c>
      <c r="H404" s="28">
        <v>218631.19</v>
      </c>
    </row>
    <row r="405" spans="1:13" ht="12.75" hidden="1" customHeight="1" x14ac:dyDescent="0.2">
      <c r="B405" s="61" t="s">
        <v>512</v>
      </c>
    </row>
    <row r="406" spans="1:13" ht="12.75" hidden="1" customHeight="1" x14ac:dyDescent="0.2">
      <c r="B406" s="61" t="s">
        <v>1053</v>
      </c>
    </row>
    <row r="407" spans="1:13" ht="32.25" hidden="1" customHeight="1" x14ac:dyDescent="0.2">
      <c r="A407" s="5" t="s">
        <v>875</v>
      </c>
      <c r="B407" s="35" t="s">
        <v>991</v>
      </c>
      <c r="C407" s="5" t="s">
        <v>1038</v>
      </c>
      <c r="D407" s="65">
        <v>32</v>
      </c>
      <c r="E407" s="36">
        <v>8.4700000000000006</v>
      </c>
      <c r="F407" s="36">
        <v>271.04000000000002</v>
      </c>
      <c r="G407" s="65">
        <v>10</v>
      </c>
      <c r="H407" s="36">
        <v>84.7</v>
      </c>
      <c r="I407" s="5">
        <f>IF(D407-G407&gt;0,D407-G407,0)</f>
        <v>22</v>
      </c>
      <c r="J407" s="36">
        <f>I407*E407</f>
        <v>186.34</v>
      </c>
      <c r="K407" s="5">
        <f>IF(D407-G407&lt;0,G407-D407,0)</f>
        <v>0</v>
      </c>
      <c r="L407" s="36">
        <f>K407*E407</f>
        <v>0</v>
      </c>
      <c r="M407" s="45"/>
    </row>
    <row r="408" spans="1:13" ht="12.75" hidden="1" customHeight="1" x14ac:dyDescent="0.2">
      <c r="B408" s="61" t="s">
        <v>544</v>
      </c>
      <c r="F408" s="28">
        <v>4794.5600000000004</v>
      </c>
      <c r="H408" s="28">
        <v>84.7</v>
      </c>
    </row>
    <row r="409" spans="1:13" ht="12.75" hidden="1" customHeight="1" x14ac:dyDescent="0.2">
      <c r="B409" s="61" t="s">
        <v>220</v>
      </c>
    </row>
    <row r="410" spans="1:13" ht="42.75" hidden="1" customHeight="1" x14ac:dyDescent="0.2">
      <c r="A410" s="5" t="s">
        <v>955</v>
      </c>
      <c r="B410" s="35" t="s">
        <v>830</v>
      </c>
      <c r="C410" s="5" t="s">
        <v>1038</v>
      </c>
      <c r="D410" s="65">
        <v>7.22</v>
      </c>
      <c r="E410" s="36">
        <v>92.51</v>
      </c>
      <c r="F410" s="36">
        <v>667.92</v>
      </c>
      <c r="G410" s="65">
        <v>13.44</v>
      </c>
      <c r="H410" s="36">
        <v>1243.33</v>
      </c>
      <c r="I410" s="5">
        <f t="shared" ref="I410:I411" si="112">IF(D410-G410&gt;0,D410-G410,0)</f>
        <v>0</v>
      </c>
      <c r="J410" s="36">
        <f t="shared" ref="J410:J411" si="113">I410*E410</f>
        <v>0</v>
      </c>
      <c r="K410" s="5">
        <f t="shared" ref="K410:K411" si="114">IF(D410-G410&lt;0,G410-D410,0)</f>
        <v>6.22</v>
      </c>
      <c r="L410" s="36">
        <f t="shared" ref="L410:L411" si="115">K410*E410</f>
        <v>575.41</v>
      </c>
      <c r="M410" s="45"/>
    </row>
    <row r="411" spans="1:13" ht="63.75" hidden="1" customHeight="1" x14ac:dyDescent="0.2">
      <c r="A411" s="5" t="s">
        <v>570</v>
      </c>
      <c r="B411" s="35" t="s">
        <v>720</v>
      </c>
      <c r="C411" s="5" t="s">
        <v>679</v>
      </c>
      <c r="D411" s="65">
        <v>1.54</v>
      </c>
      <c r="E411" s="36">
        <v>1800.91</v>
      </c>
      <c r="F411" s="36">
        <v>2773.4</v>
      </c>
      <c r="G411" s="65">
        <v>1.26</v>
      </c>
      <c r="H411" s="36">
        <v>2269.15</v>
      </c>
      <c r="I411" s="5">
        <f t="shared" si="112"/>
        <v>0.28000000000000003</v>
      </c>
      <c r="J411" s="36">
        <f t="shared" si="113"/>
        <v>504.25</v>
      </c>
      <c r="K411" s="5">
        <f t="shared" si="114"/>
        <v>0</v>
      </c>
      <c r="L411" s="36">
        <f t="shared" si="115"/>
        <v>0</v>
      </c>
      <c r="M411" s="45"/>
    </row>
    <row r="412" spans="1:13" ht="12.75" hidden="1" customHeight="1" x14ac:dyDescent="0.2"/>
    <row r="413" spans="1:13" ht="21.75" hidden="1" customHeight="1" x14ac:dyDescent="0.2">
      <c r="B413" s="35" t="s">
        <v>345</v>
      </c>
    </row>
    <row r="414" spans="1:13" ht="74.25" hidden="1" customHeight="1" x14ac:dyDescent="0.2">
      <c r="A414" s="5" t="s">
        <v>219</v>
      </c>
      <c r="B414" s="35" t="s">
        <v>249</v>
      </c>
      <c r="C414" s="5" t="s">
        <v>101</v>
      </c>
      <c r="D414" s="65">
        <v>34.22</v>
      </c>
      <c r="E414" s="36">
        <v>24.66</v>
      </c>
      <c r="F414" s="36">
        <v>843.87</v>
      </c>
      <c r="G414" s="65">
        <v>16</v>
      </c>
      <c r="H414" s="36">
        <v>394.56</v>
      </c>
      <c r="I414" s="5">
        <f>IF(D414-G414&gt;0,D414-G414,0)</f>
        <v>18.22</v>
      </c>
      <c r="J414" s="36">
        <f>I414*E414</f>
        <v>449.31</v>
      </c>
      <c r="K414" s="5">
        <f>IF(D414-G414&lt;0,G414-D414,0)</f>
        <v>0</v>
      </c>
      <c r="L414" s="36">
        <f>K414*E414</f>
        <v>0</v>
      </c>
      <c r="M414" s="45"/>
    </row>
    <row r="415" spans="1:13" ht="21.75" hidden="1" customHeight="1" x14ac:dyDescent="0.2">
      <c r="B415" s="35" t="s">
        <v>971</v>
      </c>
    </row>
    <row r="416" spans="1:13" ht="74.25" hidden="1" customHeight="1" x14ac:dyDescent="0.2">
      <c r="A416" s="5" t="s">
        <v>916</v>
      </c>
      <c r="B416" s="35" t="s">
        <v>1068</v>
      </c>
      <c r="C416" s="5" t="s">
        <v>708</v>
      </c>
      <c r="D416" s="65">
        <v>78.42</v>
      </c>
      <c r="E416" s="36">
        <v>22.89</v>
      </c>
      <c r="F416" s="36">
        <v>1795.03</v>
      </c>
      <c r="G416" s="65">
        <v>119.64</v>
      </c>
      <c r="H416" s="36">
        <v>2738.56</v>
      </c>
      <c r="I416" s="5">
        <f>IF(D416-G416&gt;0,D416-G416,0)</f>
        <v>0</v>
      </c>
      <c r="J416" s="36">
        <f>I416*E416</f>
        <v>0</v>
      </c>
      <c r="K416" s="5">
        <f>IF(D416-G416&lt;0,G416-D416,0)</f>
        <v>41.22</v>
      </c>
      <c r="L416" s="36">
        <f>K416*E416</f>
        <v>943.53</v>
      </c>
      <c r="M416" s="45"/>
    </row>
    <row r="417" spans="1:13" ht="32.25" hidden="1" customHeight="1" x14ac:dyDescent="0.2">
      <c r="B417" s="35" t="s">
        <v>591</v>
      </c>
    </row>
    <row r="418" spans="1:13" ht="53.25" hidden="1" customHeight="1" x14ac:dyDescent="0.2">
      <c r="A418" s="5" t="s">
        <v>936</v>
      </c>
      <c r="B418" s="35" t="s">
        <v>60</v>
      </c>
      <c r="C418" s="5" t="s">
        <v>1038</v>
      </c>
      <c r="D418" s="65">
        <v>2.36</v>
      </c>
      <c r="E418" s="36">
        <v>132.91</v>
      </c>
      <c r="F418" s="36">
        <v>313.67</v>
      </c>
      <c r="G418" s="65">
        <v>3.6</v>
      </c>
      <c r="H418" s="36">
        <v>478.48</v>
      </c>
      <c r="I418" s="5">
        <f>IF(D418-G418&gt;0,D418-G418,0)</f>
        <v>0</v>
      </c>
      <c r="J418" s="36">
        <f>I418*E418</f>
        <v>0</v>
      </c>
      <c r="K418" s="5">
        <f>IF(D418-G418&lt;0,G418-D418,0)</f>
        <v>1.24</v>
      </c>
      <c r="L418" s="36">
        <f>K418*E418</f>
        <v>164.81</v>
      </c>
      <c r="M418" s="45"/>
    </row>
    <row r="419" spans="1:13" ht="12.75" hidden="1" customHeight="1" x14ac:dyDescent="0.2">
      <c r="B419" s="61" t="s">
        <v>805</v>
      </c>
      <c r="F419" s="28">
        <v>9110.09</v>
      </c>
      <c r="H419" s="28">
        <v>7124.08</v>
      </c>
    </row>
    <row r="420" spans="1:13" ht="12.75" hidden="1" customHeight="1" x14ac:dyDescent="0.2">
      <c r="B420" s="61" t="s">
        <v>306</v>
      </c>
    </row>
    <row r="421" spans="1:13" ht="74.25" hidden="1" customHeight="1" x14ac:dyDescent="0.2">
      <c r="A421" s="5" t="s">
        <v>224</v>
      </c>
      <c r="B421" s="35" t="s">
        <v>663</v>
      </c>
      <c r="C421" s="5" t="s">
        <v>1038</v>
      </c>
      <c r="D421" s="65">
        <v>19.04</v>
      </c>
      <c r="E421" s="36">
        <v>247.39</v>
      </c>
      <c r="F421" s="36">
        <v>4710.3100000000004</v>
      </c>
      <c r="G421" s="65">
        <v>7.82</v>
      </c>
      <c r="H421" s="36">
        <v>1934.59</v>
      </c>
      <c r="I421" s="5">
        <f>IF(D421-G421&gt;0,D421-G421,0)</f>
        <v>11.22</v>
      </c>
      <c r="J421" s="36">
        <f>I421*E421</f>
        <v>2775.72</v>
      </c>
      <c r="K421" s="5">
        <f>IF(D421-G421&lt;0,G421-D421,0)</f>
        <v>0</v>
      </c>
      <c r="L421" s="36">
        <f>K421*E421</f>
        <v>0</v>
      </c>
      <c r="M421" s="45"/>
    </row>
    <row r="422" spans="1:13" ht="12.75" hidden="1" customHeight="1" x14ac:dyDescent="0.2">
      <c r="B422" s="35" t="s">
        <v>690</v>
      </c>
    </row>
    <row r="423" spans="1:13" ht="63.75" hidden="1" customHeight="1" x14ac:dyDescent="0.2">
      <c r="A423" s="5" t="s">
        <v>536</v>
      </c>
      <c r="B423" s="35" t="s">
        <v>1046</v>
      </c>
      <c r="C423" s="5" t="s">
        <v>101</v>
      </c>
      <c r="D423" s="65">
        <v>128.66</v>
      </c>
      <c r="E423" s="36">
        <v>22.84</v>
      </c>
      <c r="F423" s="36">
        <v>2938.59</v>
      </c>
      <c r="G423" s="65">
        <v>80.44</v>
      </c>
      <c r="H423" s="36">
        <v>1837.25</v>
      </c>
      <c r="I423" s="5">
        <f>IF(D423-G423&gt;0,D423-G423,0)</f>
        <v>48.22</v>
      </c>
      <c r="J423" s="36">
        <f>I423*E423</f>
        <v>1101.3399999999999</v>
      </c>
      <c r="K423" s="5">
        <f>IF(D423-G423&lt;0,G423-D423,0)</f>
        <v>0</v>
      </c>
      <c r="L423" s="36">
        <f>K423*E423</f>
        <v>0</v>
      </c>
      <c r="M423" s="45"/>
    </row>
    <row r="424" spans="1:13" ht="12.75" hidden="1" customHeight="1" x14ac:dyDescent="0.2">
      <c r="B424" s="35" t="s">
        <v>543</v>
      </c>
    </row>
    <row r="425" spans="1:13" ht="63.75" hidden="1" customHeight="1" x14ac:dyDescent="0.2">
      <c r="A425" s="5" t="s">
        <v>294</v>
      </c>
      <c r="B425" s="35" t="s">
        <v>855</v>
      </c>
      <c r="C425" s="5" t="s">
        <v>679</v>
      </c>
      <c r="D425" s="65">
        <v>1.9</v>
      </c>
      <c r="E425" s="36">
        <v>2152.9699999999998</v>
      </c>
      <c r="F425" s="36">
        <v>4090.64</v>
      </c>
      <c r="G425" s="65">
        <v>1.5</v>
      </c>
      <c r="H425" s="36">
        <v>3229.46</v>
      </c>
      <c r="I425" s="5">
        <f>IF(D425-G425&gt;0,D425-G425,0)</f>
        <v>0.4</v>
      </c>
      <c r="J425" s="36">
        <f>I425*E425</f>
        <v>861.19</v>
      </c>
      <c r="K425" s="5">
        <f>IF(D425-G425&lt;0,G425-D425,0)</f>
        <v>0</v>
      </c>
      <c r="L425" s="36">
        <f>K425*E425</f>
        <v>0</v>
      </c>
      <c r="M425" s="45"/>
    </row>
    <row r="426" spans="1:13" ht="12.75" hidden="1" customHeight="1" x14ac:dyDescent="0.2"/>
    <row r="427" spans="1:13" ht="42.75" hidden="1" customHeight="1" x14ac:dyDescent="0.2">
      <c r="B427" s="35" t="s">
        <v>10</v>
      </c>
    </row>
    <row r="428" spans="1:13" ht="12.75" hidden="1" customHeight="1" x14ac:dyDescent="0.2">
      <c r="B428" s="61" t="s">
        <v>18</v>
      </c>
      <c r="F428" s="28">
        <v>11739.54</v>
      </c>
      <c r="H428" s="28">
        <v>7001.3</v>
      </c>
    </row>
    <row r="429" spans="1:13" ht="12.75" hidden="1" customHeight="1" x14ac:dyDescent="0.2">
      <c r="B429" s="61" t="s">
        <v>16</v>
      </c>
    </row>
    <row r="430" spans="1:13" ht="63.75" hidden="1" customHeight="1" x14ac:dyDescent="0.2">
      <c r="A430" s="5" t="s">
        <v>232</v>
      </c>
      <c r="B430" s="35" t="s">
        <v>248</v>
      </c>
      <c r="C430" s="5" t="s">
        <v>1038</v>
      </c>
      <c r="D430" s="65">
        <v>32.22</v>
      </c>
      <c r="E430" s="36">
        <v>237.12</v>
      </c>
      <c r="F430" s="36">
        <v>7640.01</v>
      </c>
      <c r="G430" s="65">
        <v>28.06</v>
      </c>
      <c r="H430" s="36">
        <v>6653.59</v>
      </c>
      <c r="I430" s="5">
        <f>IF(D430-G430&gt;0,D430-G430,0)</f>
        <v>4.16</v>
      </c>
      <c r="J430" s="36">
        <f>I430*E430</f>
        <v>986.42</v>
      </c>
      <c r="K430" s="5">
        <f>IF(D430-G430&lt;0,G430-D430,0)</f>
        <v>0</v>
      </c>
      <c r="L430" s="36">
        <f>K430*E430</f>
        <v>0</v>
      </c>
      <c r="M430" s="45"/>
    </row>
    <row r="431" spans="1:13" ht="12.75" hidden="1" customHeight="1" x14ac:dyDescent="0.2">
      <c r="B431" s="35" t="s">
        <v>905</v>
      </c>
    </row>
    <row r="432" spans="1:13" ht="63.75" hidden="1" customHeight="1" x14ac:dyDescent="0.2">
      <c r="A432" s="5" t="s">
        <v>321</v>
      </c>
      <c r="B432" s="35" t="s">
        <v>958</v>
      </c>
      <c r="C432" s="5" t="s">
        <v>101</v>
      </c>
      <c r="D432" s="65">
        <v>47.98</v>
      </c>
      <c r="E432" s="36">
        <v>27.94</v>
      </c>
      <c r="F432" s="36">
        <v>1340.56</v>
      </c>
      <c r="G432" s="65">
        <v>56.32</v>
      </c>
      <c r="H432" s="36">
        <v>1573.58</v>
      </c>
      <c r="I432" s="5">
        <f>IF(D432-G432&gt;0,D432-G432,0)</f>
        <v>0</v>
      </c>
      <c r="J432" s="36">
        <f>I432*E432</f>
        <v>0</v>
      </c>
      <c r="K432" s="5">
        <f>IF(D432-G432&lt;0,G432-D432,0)</f>
        <v>8.34</v>
      </c>
      <c r="L432" s="36">
        <f>K432*E432</f>
        <v>233.02</v>
      </c>
      <c r="M432" s="45"/>
    </row>
    <row r="433" spans="1:13" ht="12.75" hidden="1" customHeight="1" x14ac:dyDescent="0.2">
      <c r="B433" s="35" t="s">
        <v>543</v>
      </c>
    </row>
    <row r="434" spans="1:13" ht="74.25" hidden="1" customHeight="1" x14ac:dyDescent="0.2">
      <c r="A434" s="5" t="s">
        <v>1025</v>
      </c>
      <c r="B434" s="35" t="s">
        <v>242</v>
      </c>
      <c r="C434" s="5" t="s">
        <v>101</v>
      </c>
      <c r="D434" s="65">
        <v>118.98</v>
      </c>
      <c r="E434" s="36">
        <v>25.7</v>
      </c>
      <c r="F434" s="36">
        <v>3057.79</v>
      </c>
      <c r="G434" s="65">
        <v>156.52000000000001</v>
      </c>
      <c r="H434" s="36">
        <v>4022.56</v>
      </c>
      <c r="I434" s="5">
        <f>IF(D434-G434&gt;0,D434-G434,0)</f>
        <v>0</v>
      </c>
      <c r="J434" s="36">
        <f>I434*E434</f>
        <v>0</v>
      </c>
      <c r="K434" s="5">
        <f>IF(D434-G434&lt;0,G434-D434,0)</f>
        <v>37.54</v>
      </c>
      <c r="L434" s="36">
        <f>K434*E434</f>
        <v>964.78</v>
      </c>
      <c r="M434" s="45"/>
    </row>
    <row r="435" spans="1:13" ht="12.75" hidden="1" customHeight="1" x14ac:dyDescent="0.2">
      <c r="B435" s="35" t="s">
        <v>905</v>
      </c>
    </row>
    <row r="436" spans="1:13" ht="74.25" hidden="1" customHeight="1" x14ac:dyDescent="0.2">
      <c r="A436" s="5" t="s">
        <v>1039</v>
      </c>
      <c r="B436" s="35" t="s">
        <v>767</v>
      </c>
      <c r="C436" s="5" t="s">
        <v>679</v>
      </c>
      <c r="D436" s="65">
        <v>1.1399999999999999</v>
      </c>
      <c r="E436" s="36">
        <v>1880.88</v>
      </c>
      <c r="F436" s="36">
        <v>2144.1999999999998</v>
      </c>
      <c r="G436" s="65">
        <v>1.06</v>
      </c>
      <c r="H436" s="36">
        <v>1993.73</v>
      </c>
      <c r="I436" s="5">
        <f>IF(D436-G436&gt;0,D436-G436,0)</f>
        <v>7.9999999999999793E-2</v>
      </c>
      <c r="J436" s="36">
        <f>I436*E436</f>
        <v>150.47</v>
      </c>
      <c r="K436" s="5">
        <f>IF(D436-G436&lt;0,G436-D436,0)</f>
        <v>0</v>
      </c>
      <c r="L436" s="36">
        <f>K436*E436</f>
        <v>0</v>
      </c>
      <c r="M436" s="45"/>
    </row>
    <row r="437" spans="1:13" ht="12.75" hidden="1" customHeight="1" x14ac:dyDescent="0.2">
      <c r="B437" s="35" t="s">
        <v>905</v>
      </c>
    </row>
    <row r="438" spans="1:13" ht="53.25" hidden="1" customHeight="1" x14ac:dyDescent="0.2">
      <c r="A438" s="5" t="s">
        <v>509</v>
      </c>
      <c r="B438" s="35" t="s">
        <v>723</v>
      </c>
      <c r="C438" s="5" t="s">
        <v>1038</v>
      </c>
      <c r="D438" s="65">
        <v>16.079999999999998</v>
      </c>
      <c r="E438" s="36">
        <v>162.38</v>
      </c>
      <c r="F438" s="36">
        <v>2611.0700000000002</v>
      </c>
      <c r="G438" s="65">
        <v>24.44</v>
      </c>
      <c r="H438" s="36">
        <v>3968.57</v>
      </c>
      <c r="I438" s="5">
        <f>IF(D438-G438&gt;0,D438-G438,0)</f>
        <v>0</v>
      </c>
      <c r="J438" s="36">
        <f>I438*E438</f>
        <v>0</v>
      </c>
      <c r="K438" s="5">
        <f>IF(D438-G438&lt;0,G438-D438,0)</f>
        <v>8.36</v>
      </c>
      <c r="L438" s="36">
        <f>K438*E438</f>
        <v>1357.5</v>
      </c>
      <c r="M438" s="45"/>
    </row>
    <row r="439" spans="1:13" ht="12.75" hidden="1" customHeight="1" x14ac:dyDescent="0.2">
      <c r="B439" s="61" t="s">
        <v>598</v>
      </c>
      <c r="F439" s="28">
        <v>16793.63</v>
      </c>
      <c r="H439" s="28">
        <v>18212.03</v>
      </c>
    </row>
    <row r="440" spans="1:13" ht="12.75" hidden="1" customHeight="1" x14ac:dyDescent="0.2">
      <c r="B440" s="61" t="s">
        <v>77</v>
      </c>
    </row>
    <row r="441" spans="1:13" ht="12.75" hidden="1" customHeight="1" x14ac:dyDescent="0.2">
      <c r="B441" s="61" t="s">
        <v>606</v>
      </c>
      <c r="F441" s="28">
        <v>1668.38</v>
      </c>
      <c r="H441" s="28">
        <v>0</v>
      </c>
    </row>
    <row r="442" spans="1:13" ht="12.75" hidden="1" customHeight="1" x14ac:dyDescent="0.2">
      <c r="B442" s="61" t="s">
        <v>358</v>
      </c>
    </row>
    <row r="443" spans="1:13" ht="12.75" hidden="1" customHeight="1" x14ac:dyDescent="0.2"/>
    <row r="444" spans="1:13" ht="63.75" hidden="1" customHeight="1" x14ac:dyDescent="0.2">
      <c r="A444" s="5" t="s">
        <v>416</v>
      </c>
      <c r="B444" s="35" t="s">
        <v>153</v>
      </c>
      <c r="C444" s="5" t="s">
        <v>698</v>
      </c>
      <c r="D444" s="65">
        <v>2</v>
      </c>
      <c r="E444" s="36">
        <v>247.77</v>
      </c>
      <c r="F444" s="36">
        <v>495.54</v>
      </c>
      <c r="G444" s="65">
        <v>2</v>
      </c>
      <c r="H444" s="36">
        <v>495.54</v>
      </c>
      <c r="I444" s="5">
        <f t="shared" ref="I444:I445" si="116">IF(D444-G444&gt;0,D444-G444,0)</f>
        <v>0</v>
      </c>
      <c r="J444" s="36">
        <f t="shared" ref="J444:J445" si="117">I444*E444</f>
        <v>0</v>
      </c>
      <c r="K444" s="5">
        <f t="shared" ref="K444:K445" si="118">IF(D444-G444&lt;0,G444-D444,0)</f>
        <v>0</v>
      </c>
      <c r="L444" s="36">
        <f t="shared" ref="L444:L445" si="119">K444*E444</f>
        <v>0</v>
      </c>
      <c r="M444" s="45"/>
    </row>
    <row r="445" spans="1:13" ht="63.75" hidden="1" customHeight="1" x14ac:dyDescent="0.2">
      <c r="A445" s="5" t="s">
        <v>24</v>
      </c>
      <c r="B445" s="35" t="s">
        <v>1074</v>
      </c>
      <c r="C445" s="5" t="s">
        <v>698</v>
      </c>
      <c r="D445" s="65">
        <v>2</v>
      </c>
      <c r="E445" s="36">
        <v>145.19</v>
      </c>
      <c r="F445" s="36">
        <v>290.38</v>
      </c>
      <c r="G445" s="65">
        <v>2</v>
      </c>
      <c r="H445" s="36">
        <v>290.38</v>
      </c>
      <c r="I445" s="5">
        <f t="shared" si="116"/>
        <v>0</v>
      </c>
      <c r="J445" s="36">
        <f t="shared" si="117"/>
        <v>0</v>
      </c>
      <c r="K445" s="5">
        <f t="shared" si="118"/>
        <v>0</v>
      </c>
      <c r="L445" s="36">
        <f t="shared" si="119"/>
        <v>0</v>
      </c>
      <c r="M445" s="45"/>
    </row>
    <row r="446" spans="1:13" ht="12.75" hidden="1" customHeight="1" x14ac:dyDescent="0.2">
      <c r="B446" s="61" t="s">
        <v>892</v>
      </c>
      <c r="F446" s="28">
        <v>6991.04</v>
      </c>
      <c r="H446" s="28">
        <v>785.92</v>
      </c>
    </row>
    <row r="447" spans="1:13" ht="12.75" hidden="1" customHeight="1" x14ac:dyDescent="0.2">
      <c r="B447" s="61" t="s">
        <v>799</v>
      </c>
    </row>
    <row r="448" spans="1:13" ht="53.25" hidden="1" customHeight="1" x14ac:dyDescent="0.2">
      <c r="A448" s="5" t="s">
        <v>152</v>
      </c>
      <c r="B448" s="35" t="s">
        <v>787</v>
      </c>
      <c r="C448" s="5" t="s">
        <v>1038</v>
      </c>
      <c r="D448" s="65">
        <v>6.2</v>
      </c>
      <c r="E448" s="36">
        <v>164.09</v>
      </c>
      <c r="F448" s="36">
        <v>1017.36</v>
      </c>
      <c r="G448" s="65">
        <v>6.2</v>
      </c>
      <c r="H448" s="36">
        <v>1017.36</v>
      </c>
      <c r="I448" s="5">
        <f>IF(D448-G448&gt;0,D448-G448,0)</f>
        <v>0</v>
      </c>
      <c r="J448" s="36">
        <f>I448*E448</f>
        <v>0</v>
      </c>
      <c r="K448" s="5">
        <f>IF(D448-G448&lt;0,G448-D448,0)</f>
        <v>0</v>
      </c>
      <c r="L448" s="36">
        <f>K448*E448</f>
        <v>0</v>
      </c>
      <c r="M448" s="45"/>
    </row>
    <row r="449" spans="1:13" ht="12.75" hidden="1" customHeight="1" x14ac:dyDescent="0.2">
      <c r="B449" s="61" t="s">
        <v>792</v>
      </c>
      <c r="F449" s="28">
        <v>5814.3</v>
      </c>
      <c r="H449" s="28">
        <v>1017.36</v>
      </c>
    </row>
    <row r="450" spans="1:13" ht="12.75" hidden="1" customHeight="1" x14ac:dyDescent="0.2">
      <c r="B450" s="61" t="s">
        <v>177</v>
      </c>
    </row>
    <row r="451" spans="1:13" ht="63.75" hidden="1" customHeight="1" x14ac:dyDescent="0.2">
      <c r="A451" s="5" t="s">
        <v>712</v>
      </c>
      <c r="B451" s="35" t="s">
        <v>849</v>
      </c>
      <c r="C451" s="5" t="s">
        <v>839</v>
      </c>
      <c r="D451" s="65">
        <v>16</v>
      </c>
      <c r="E451" s="36">
        <v>52.74</v>
      </c>
      <c r="F451" s="36">
        <v>843.84</v>
      </c>
      <c r="G451" s="65">
        <v>16</v>
      </c>
      <c r="H451" s="36">
        <v>843.84</v>
      </c>
      <c r="I451" s="5">
        <f>IF(D451-G451&gt;0,D451-G451,0)</f>
        <v>0</v>
      </c>
      <c r="J451" s="36">
        <f>I451*E451</f>
        <v>0</v>
      </c>
      <c r="K451" s="5">
        <f>IF(D451-G451&lt;0,G451-D451,0)</f>
        <v>0</v>
      </c>
      <c r="L451" s="36">
        <f>K451*E451</f>
        <v>0</v>
      </c>
      <c r="M451" s="45"/>
    </row>
    <row r="452" spans="1:13" ht="12.75" hidden="1" customHeight="1" x14ac:dyDescent="0.2">
      <c r="B452" s="35" t="s">
        <v>496</v>
      </c>
    </row>
    <row r="453" spans="1:13" ht="12.75" hidden="1" customHeight="1" x14ac:dyDescent="0.2">
      <c r="B453" s="61" t="s">
        <v>765</v>
      </c>
      <c r="F453" s="28">
        <v>23705.4</v>
      </c>
      <c r="H453" s="28">
        <v>843.84</v>
      </c>
    </row>
    <row r="454" spans="1:13" ht="12.75" hidden="1" customHeight="1" x14ac:dyDescent="0.2">
      <c r="B454" s="61" t="s">
        <v>819</v>
      </c>
    </row>
    <row r="455" spans="1:13" ht="63.75" hidden="1" customHeight="1" x14ac:dyDescent="0.2">
      <c r="A455" s="5" t="s">
        <v>82</v>
      </c>
      <c r="B455" s="35" t="s">
        <v>635</v>
      </c>
      <c r="C455" s="5" t="s">
        <v>698</v>
      </c>
      <c r="D455" s="65">
        <v>4</v>
      </c>
      <c r="E455" s="36">
        <v>4611.8500000000004</v>
      </c>
      <c r="F455" s="36">
        <v>18447.400000000001</v>
      </c>
      <c r="G455" s="65">
        <v>2</v>
      </c>
      <c r="H455" s="36">
        <v>9223.7000000000007</v>
      </c>
      <c r="I455" s="5">
        <f>IF(D455-G455&gt;0,D455-G455,0)</f>
        <v>2</v>
      </c>
      <c r="J455" s="36">
        <f>I455*E455</f>
        <v>9223.7000000000007</v>
      </c>
      <c r="K455" s="5">
        <f>IF(D455-G455&lt;0,G455-D455,0)</f>
        <v>0</v>
      </c>
      <c r="L455" s="36">
        <f>K455*E455</f>
        <v>0</v>
      </c>
      <c r="M455" s="45"/>
    </row>
    <row r="456" spans="1:13" ht="63.75" hidden="1" customHeight="1" x14ac:dyDescent="0.2">
      <c r="B456" s="35" t="s">
        <v>431</v>
      </c>
    </row>
    <row r="457" spans="1:13" ht="63.75" hidden="1" customHeight="1" x14ac:dyDescent="0.2">
      <c r="B457" s="35" t="s">
        <v>40</v>
      </c>
    </row>
    <row r="458" spans="1:13" ht="12.75" hidden="1" customHeight="1" x14ac:dyDescent="0.2"/>
    <row r="459" spans="1:13" ht="63.75" hidden="1" customHeight="1" x14ac:dyDescent="0.2">
      <c r="A459" s="5" t="s">
        <v>229</v>
      </c>
      <c r="B459" s="35" t="s">
        <v>668</v>
      </c>
      <c r="C459" s="5" t="s">
        <v>1038</v>
      </c>
      <c r="D459" s="65">
        <v>0</v>
      </c>
      <c r="E459" s="36">
        <v>962.73</v>
      </c>
      <c r="F459" s="36">
        <v>0</v>
      </c>
      <c r="G459" s="65">
        <v>5.95</v>
      </c>
      <c r="H459" s="36">
        <v>5728.24</v>
      </c>
      <c r="I459" s="5">
        <f>IF(D459-G459&gt;0,D459-G459,0)</f>
        <v>0</v>
      </c>
      <c r="J459" s="36">
        <f>I459*E459</f>
        <v>0</v>
      </c>
      <c r="K459" s="5">
        <f>IF(D459-G459&lt;0,G459-D459,0)</f>
        <v>5.95</v>
      </c>
      <c r="L459" s="36">
        <f>K459*E459</f>
        <v>5728.24</v>
      </c>
      <c r="M459" s="45"/>
    </row>
    <row r="460" spans="1:13" ht="21.75" hidden="1" customHeight="1" x14ac:dyDescent="0.2">
      <c r="B460" s="35" t="s">
        <v>807</v>
      </c>
    </row>
    <row r="461" spans="1:13" ht="63.75" hidden="1" customHeight="1" x14ac:dyDescent="0.2">
      <c r="A461" s="5" t="s">
        <v>221</v>
      </c>
      <c r="B461" s="35" t="s">
        <v>740</v>
      </c>
      <c r="C461" s="5" t="s">
        <v>698</v>
      </c>
      <c r="D461" s="65">
        <v>0</v>
      </c>
      <c r="E461" s="36">
        <v>2703.63</v>
      </c>
      <c r="F461" s="36">
        <v>0</v>
      </c>
      <c r="G461" s="65">
        <v>2</v>
      </c>
      <c r="H461" s="36">
        <v>5407.26</v>
      </c>
      <c r="I461" s="5">
        <f>IF(D461-G461&gt;0,D461-G461,0)</f>
        <v>0</v>
      </c>
      <c r="J461" s="36">
        <f>I461*E461</f>
        <v>0</v>
      </c>
      <c r="K461" s="5">
        <f>IF(D461-G461&lt;0,G461-D461,0)</f>
        <v>2</v>
      </c>
      <c r="L461" s="36">
        <f>K461*E461</f>
        <v>5407.26</v>
      </c>
      <c r="M461" s="45"/>
    </row>
    <row r="462" spans="1:13" ht="21.75" hidden="1" customHeight="1" x14ac:dyDescent="0.2">
      <c r="B462" s="35" t="s">
        <v>409</v>
      </c>
    </row>
    <row r="463" spans="1:13" ht="12.75" hidden="1" customHeight="1" x14ac:dyDescent="0.2">
      <c r="B463" s="61" t="s">
        <v>937</v>
      </c>
      <c r="F463" s="28">
        <v>29221.84</v>
      </c>
      <c r="H463" s="28">
        <v>20359.2</v>
      </c>
    </row>
    <row r="464" spans="1:13" ht="12.75" hidden="1" customHeight="1" x14ac:dyDescent="0.2">
      <c r="B464" s="61" t="s">
        <v>100</v>
      </c>
      <c r="F464" s="28">
        <v>109838.78</v>
      </c>
      <c r="H464" s="28">
        <v>55428.43</v>
      </c>
    </row>
    <row r="465" spans="1:13" ht="12.75" hidden="1" customHeight="1" x14ac:dyDescent="0.2">
      <c r="B465" s="61" t="s">
        <v>521</v>
      </c>
    </row>
    <row r="466" spans="1:13" ht="12.75" hidden="1" customHeight="1" x14ac:dyDescent="0.2">
      <c r="B466" s="61" t="s">
        <v>53</v>
      </c>
    </row>
    <row r="467" spans="1:13" ht="12.75" hidden="1" customHeight="1" x14ac:dyDescent="0.2">
      <c r="B467" s="61" t="s">
        <v>77</v>
      </c>
    </row>
    <row r="468" spans="1:13" ht="63.75" hidden="1" customHeight="1" x14ac:dyDescent="0.2">
      <c r="A468" s="5" t="s">
        <v>696</v>
      </c>
      <c r="B468" s="35" t="s">
        <v>642</v>
      </c>
      <c r="C468" s="5" t="s">
        <v>698</v>
      </c>
      <c r="D468" s="65">
        <v>0</v>
      </c>
      <c r="E468" s="36">
        <v>21391.69</v>
      </c>
      <c r="F468" s="36">
        <v>0</v>
      </c>
      <c r="G468" s="65">
        <v>2</v>
      </c>
      <c r="H468" s="36">
        <v>42783.38</v>
      </c>
      <c r="I468" s="5">
        <f>IF(D468-G468&gt;0,D468-G468,0)</f>
        <v>0</v>
      </c>
      <c r="J468" s="36">
        <f>I468*E468</f>
        <v>0</v>
      </c>
      <c r="K468" s="5">
        <f>IF(D468-G468&lt;0,G468-D468,0)</f>
        <v>2</v>
      </c>
      <c r="L468" s="36">
        <f>K468*E468</f>
        <v>42783.38</v>
      </c>
      <c r="M468" s="45"/>
    </row>
    <row r="469" spans="1:13" ht="32.25" hidden="1" customHeight="1" x14ac:dyDescent="0.2">
      <c r="B469" s="35" t="s">
        <v>80</v>
      </c>
    </row>
    <row r="470" spans="1:13" ht="74.25" hidden="1" customHeight="1" x14ac:dyDescent="0.2">
      <c r="A470" s="5" t="s">
        <v>337</v>
      </c>
      <c r="B470" s="35" t="s">
        <v>667</v>
      </c>
      <c r="C470" s="5" t="s">
        <v>1049</v>
      </c>
      <c r="D470" s="65">
        <v>0</v>
      </c>
      <c r="E470" s="36">
        <v>1703.41</v>
      </c>
      <c r="F470" s="36">
        <v>0</v>
      </c>
      <c r="G470" s="65">
        <v>80.23</v>
      </c>
      <c r="H470" s="36">
        <v>136664.57999999999</v>
      </c>
      <c r="I470" s="5">
        <f>IF(D470-G470&gt;0,D470-G470,0)</f>
        <v>0</v>
      </c>
      <c r="J470" s="36">
        <f>I470*E470</f>
        <v>0</v>
      </c>
      <c r="K470" s="5">
        <f>IF(D470-G470&lt;0,G470-D470,0)</f>
        <v>80.23</v>
      </c>
      <c r="L470" s="36">
        <f>K470*E470</f>
        <v>136664.57999999999</v>
      </c>
      <c r="M470" s="45"/>
    </row>
    <row r="471" spans="1:13" ht="12.75" hidden="1" customHeight="1" x14ac:dyDescent="0.2">
      <c r="B471" s="35" t="s">
        <v>31</v>
      </c>
    </row>
    <row r="472" spans="1:13" ht="12.75" hidden="1" customHeight="1" x14ac:dyDescent="0.2">
      <c r="B472" s="61" t="s">
        <v>606</v>
      </c>
      <c r="F472" s="28">
        <v>9488.02</v>
      </c>
      <c r="H472" s="28">
        <v>234876.39</v>
      </c>
    </row>
    <row r="473" spans="1:13" ht="12.75" hidden="1" customHeight="1" x14ac:dyDescent="0.2">
      <c r="B473" s="61" t="s">
        <v>819</v>
      </c>
    </row>
    <row r="474" spans="1:13" ht="63.75" hidden="1" customHeight="1" x14ac:dyDescent="0.2">
      <c r="A474" s="5" t="s">
        <v>736</v>
      </c>
      <c r="B474" s="35" t="s">
        <v>1011</v>
      </c>
      <c r="C474" s="5" t="s">
        <v>698</v>
      </c>
      <c r="D474" s="65">
        <v>35</v>
      </c>
      <c r="E474" s="36">
        <v>1515.3</v>
      </c>
      <c r="F474" s="36">
        <v>53035.5</v>
      </c>
      <c r="G474" s="65">
        <v>15</v>
      </c>
      <c r="H474" s="36">
        <v>22729.5</v>
      </c>
      <c r="I474" s="5">
        <f>IF(D474-G474&gt;0,D474-G474,0)</f>
        <v>20</v>
      </c>
      <c r="J474" s="36">
        <f>I474*E474</f>
        <v>30306</v>
      </c>
      <c r="K474" s="5">
        <f>IF(D474-G474&lt;0,G474-D474,0)</f>
        <v>0</v>
      </c>
      <c r="L474" s="36">
        <f>K474*E474</f>
        <v>0</v>
      </c>
      <c r="M474" s="45"/>
    </row>
    <row r="475" spans="1:13" ht="12.75" hidden="1" customHeight="1" x14ac:dyDescent="0.2"/>
    <row r="476" spans="1:13" ht="12.75" hidden="1" customHeight="1" x14ac:dyDescent="0.2">
      <c r="B476" s="35" t="s">
        <v>323</v>
      </c>
    </row>
    <row r="477" spans="1:13" ht="63.75" hidden="1" customHeight="1" x14ac:dyDescent="0.2">
      <c r="A477" s="5" t="s">
        <v>375</v>
      </c>
      <c r="B477" s="35" t="s">
        <v>818</v>
      </c>
      <c r="C477" s="5" t="s">
        <v>698</v>
      </c>
      <c r="D477" s="65">
        <v>35</v>
      </c>
      <c r="E477" s="36">
        <v>657.75</v>
      </c>
      <c r="F477" s="36">
        <v>23021.25</v>
      </c>
      <c r="G477" s="65">
        <v>8</v>
      </c>
      <c r="H477" s="36">
        <v>5262</v>
      </c>
      <c r="I477" s="5">
        <f>IF(D477-G477&gt;0,D477-G477,0)</f>
        <v>27</v>
      </c>
      <c r="J477" s="36">
        <f>I477*E477</f>
        <v>17759.25</v>
      </c>
      <c r="K477" s="5">
        <f>IF(D477-G477&lt;0,G477-D477,0)</f>
        <v>0</v>
      </c>
      <c r="L477" s="36">
        <f>K477*E477</f>
        <v>0</v>
      </c>
      <c r="M477" s="45"/>
    </row>
    <row r="478" spans="1:13" ht="53.25" hidden="1" customHeight="1" x14ac:dyDescent="0.2">
      <c r="B478" s="35" t="s">
        <v>138</v>
      </c>
    </row>
    <row r="479" spans="1:13" ht="63.75" hidden="1" customHeight="1" x14ac:dyDescent="0.2">
      <c r="A479" s="5" t="s">
        <v>827</v>
      </c>
      <c r="B479" s="35" t="s">
        <v>178</v>
      </c>
      <c r="C479" s="5" t="s">
        <v>698</v>
      </c>
      <c r="D479" s="65">
        <v>0</v>
      </c>
      <c r="E479" s="36">
        <v>231.68</v>
      </c>
      <c r="F479" s="36">
        <v>0</v>
      </c>
      <c r="G479" s="65">
        <v>120</v>
      </c>
      <c r="H479" s="36">
        <v>27801.599999999999</v>
      </c>
      <c r="I479" s="5">
        <f t="shared" ref="I479:I483" si="120">IF(D479-G479&gt;0,D479-G479,0)</f>
        <v>0</v>
      </c>
      <c r="J479" s="36">
        <f t="shared" ref="J479:J483" si="121">I479*E479</f>
        <v>0</v>
      </c>
      <c r="K479" s="5">
        <f t="shared" ref="K479:K483" si="122">IF(D479-G479&lt;0,G479-D479,0)</f>
        <v>120</v>
      </c>
      <c r="L479" s="36">
        <f t="shared" ref="L479:L483" si="123">K479*E479</f>
        <v>27801.599999999999</v>
      </c>
      <c r="M479" s="45"/>
    </row>
    <row r="480" spans="1:13" ht="63.75" hidden="1" customHeight="1" x14ac:dyDescent="0.2">
      <c r="A480" s="5" t="s">
        <v>194</v>
      </c>
      <c r="B480" s="35" t="s">
        <v>863</v>
      </c>
      <c r="C480" s="5" t="s">
        <v>698</v>
      </c>
      <c r="D480" s="65">
        <v>0</v>
      </c>
      <c r="E480" s="36">
        <v>296.55</v>
      </c>
      <c r="F480" s="36">
        <v>0</v>
      </c>
      <c r="G480" s="65">
        <v>14</v>
      </c>
      <c r="H480" s="36">
        <v>4151.7</v>
      </c>
      <c r="I480" s="5">
        <f t="shared" si="120"/>
        <v>0</v>
      </c>
      <c r="J480" s="36">
        <f t="shared" si="121"/>
        <v>0</v>
      </c>
      <c r="K480" s="5">
        <f t="shared" si="122"/>
        <v>14</v>
      </c>
      <c r="L480" s="36">
        <f t="shared" si="123"/>
        <v>4151.7</v>
      </c>
      <c r="M480" s="45"/>
    </row>
    <row r="481" spans="1:13" ht="63.75" hidden="1" customHeight="1" x14ac:dyDescent="0.2">
      <c r="A481" s="5" t="s">
        <v>943</v>
      </c>
      <c r="B481" s="35" t="s">
        <v>1006</v>
      </c>
      <c r="C481" s="5" t="s">
        <v>698</v>
      </c>
      <c r="D481" s="65">
        <v>0</v>
      </c>
      <c r="E481" s="36">
        <v>482.3</v>
      </c>
      <c r="F481" s="36">
        <v>0</v>
      </c>
      <c r="G481" s="65">
        <v>2</v>
      </c>
      <c r="H481" s="36">
        <v>964.6</v>
      </c>
      <c r="I481" s="5">
        <f t="shared" si="120"/>
        <v>0</v>
      </c>
      <c r="J481" s="36">
        <f t="shared" si="121"/>
        <v>0</v>
      </c>
      <c r="K481" s="5">
        <f t="shared" si="122"/>
        <v>2</v>
      </c>
      <c r="L481" s="36">
        <f t="shared" si="123"/>
        <v>964.6</v>
      </c>
      <c r="M481" s="45"/>
    </row>
    <row r="482" spans="1:13" ht="63.75" hidden="1" customHeight="1" x14ac:dyDescent="0.2">
      <c r="A482" s="5" t="s">
        <v>569</v>
      </c>
      <c r="B482" s="35" t="s">
        <v>718</v>
      </c>
      <c r="C482" s="5" t="s">
        <v>698</v>
      </c>
      <c r="D482" s="65">
        <v>0</v>
      </c>
      <c r="E482" s="36">
        <v>810.45</v>
      </c>
      <c r="F482" s="36">
        <v>0</v>
      </c>
      <c r="G482" s="65">
        <v>2</v>
      </c>
      <c r="H482" s="36">
        <v>1620.9</v>
      </c>
      <c r="I482" s="5">
        <f t="shared" si="120"/>
        <v>0</v>
      </c>
      <c r="J482" s="36">
        <f t="shared" si="121"/>
        <v>0</v>
      </c>
      <c r="K482" s="5">
        <f t="shared" si="122"/>
        <v>2</v>
      </c>
      <c r="L482" s="36">
        <f t="shared" si="123"/>
        <v>1620.9</v>
      </c>
      <c r="M482" s="45"/>
    </row>
    <row r="483" spans="1:13" ht="63.75" hidden="1" customHeight="1" x14ac:dyDescent="0.2">
      <c r="A483" s="5" t="s">
        <v>781</v>
      </c>
      <c r="B483" s="35" t="s">
        <v>608</v>
      </c>
      <c r="C483" s="5" t="s">
        <v>698</v>
      </c>
      <c r="D483" s="65">
        <v>0</v>
      </c>
      <c r="E483" s="36">
        <v>330.89</v>
      </c>
      <c r="F483" s="36">
        <v>0</v>
      </c>
      <c r="G483" s="65">
        <v>149</v>
      </c>
      <c r="H483" s="36">
        <v>49302.61</v>
      </c>
      <c r="I483" s="5">
        <f t="shared" si="120"/>
        <v>0</v>
      </c>
      <c r="J483" s="36">
        <f t="shared" si="121"/>
        <v>0</v>
      </c>
      <c r="K483" s="5">
        <f t="shared" si="122"/>
        <v>149</v>
      </c>
      <c r="L483" s="36">
        <f t="shared" si="123"/>
        <v>49302.61</v>
      </c>
      <c r="M483" s="45"/>
    </row>
    <row r="484" spans="1:13" ht="12.75" hidden="1" customHeight="1" x14ac:dyDescent="0.2">
      <c r="B484" s="61" t="s">
        <v>937</v>
      </c>
      <c r="F484" s="28">
        <v>76056.75</v>
      </c>
      <c r="H484" s="28">
        <v>111832.91</v>
      </c>
    </row>
    <row r="485" spans="1:13" ht="12.75" hidden="1" customHeight="1" x14ac:dyDescent="0.2">
      <c r="B485" s="61" t="s">
        <v>1070</v>
      </c>
      <c r="F485" s="28">
        <v>85544.77</v>
      </c>
      <c r="H485" s="28">
        <v>291280.87</v>
      </c>
    </row>
    <row r="486" spans="1:13" ht="12.75" hidden="1" customHeight="1" x14ac:dyDescent="0.2">
      <c r="B486" s="61" t="s">
        <v>893</v>
      </c>
    </row>
    <row r="487" spans="1:13" ht="12.75" hidden="1" customHeight="1" x14ac:dyDescent="0.2"/>
    <row r="488" spans="1:13" ht="12.75" hidden="1" customHeight="1" x14ac:dyDescent="0.2">
      <c r="B488" s="61" t="s">
        <v>819</v>
      </c>
    </row>
    <row r="489" spans="1:13" ht="12.75" hidden="1" customHeight="1" x14ac:dyDescent="0.2">
      <c r="B489" s="61" t="s">
        <v>937</v>
      </c>
      <c r="F489" s="28">
        <v>155874.42000000001</v>
      </c>
      <c r="H489" s="28">
        <v>0</v>
      </c>
    </row>
    <row r="490" spans="1:13" ht="12.75" hidden="1" customHeight="1" x14ac:dyDescent="0.2">
      <c r="B490" s="61" t="s">
        <v>189</v>
      </c>
      <c r="F490" s="28">
        <v>155874.42000000001</v>
      </c>
      <c r="H490" s="28">
        <v>0</v>
      </c>
    </row>
    <row r="491" spans="1:13" ht="12.75" hidden="1" customHeight="1" x14ac:dyDescent="0.2">
      <c r="B491" s="61" t="s">
        <v>495</v>
      </c>
      <c r="F491" s="28">
        <v>241419.19</v>
      </c>
      <c r="H491" s="28">
        <v>291280.87</v>
      </c>
    </row>
    <row r="492" spans="1:13" ht="12.75" hidden="1" customHeight="1" x14ac:dyDescent="0.2">
      <c r="B492" s="61" t="s">
        <v>176</v>
      </c>
    </row>
    <row r="493" spans="1:13" ht="12.75" hidden="1" customHeight="1" x14ac:dyDescent="0.2">
      <c r="B493" s="61" t="s">
        <v>176</v>
      </c>
    </row>
    <row r="494" spans="1:13" ht="12.75" hidden="1" customHeight="1" x14ac:dyDescent="0.2">
      <c r="B494" s="61" t="s">
        <v>1053</v>
      </c>
    </row>
    <row r="495" spans="1:13" ht="63.75" hidden="1" customHeight="1" x14ac:dyDescent="0.2">
      <c r="A495" s="5" t="s">
        <v>328</v>
      </c>
      <c r="B495" s="35" t="s">
        <v>572</v>
      </c>
      <c r="C495" s="5" t="s">
        <v>679</v>
      </c>
      <c r="D495" s="65">
        <v>115.64</v>
      </c>
      <c r="E495" s="36">
        <v>74.239999999999995</v>
      </c>
      <c r="F495" s="36">
        <v>8585.11</v>
      </c>
      <c r="G495" s="65">
        <v>58.41</v>
      </c>
      <c r="H495" s="36">
        <v>4336.3599999999997</v>
      </c>
      <c r="I495" s="5">
        <f>IF(D495-G495&gt;0,D495-G495,0)</f>
        <v>57.23</v>
      </c>
      <c r="J495" s="36">
        <f>I495*E495</f>
        <v>4248.76</v>
      </c>
      <c r="K495" s="5">
        <f>IF(D495-G495&lt;0,G495-D495,0)</f>
        <v>0</v>
      </c>
      <c r="L495" s="36">
        <f>K495*E495</f>
        <v>0</v>
      </c>
      <c r="M495" s="45"/>
    </row>
    <row r="496" spans="1:13" ht="32.25" hidden="1" customHeight="1" x14ac:dyDescent="0.2">
      <c r="B496" s="35" t="s">
        <v>579</v>
      </c>
    </row>
    <row r="497" spans="1:13" ht="63.75" hidden="1" customHeight="1" x14ac:dyDescent="0.2">
      <c r="A497" s="5" t="s">
        <v>1030</v>
      </c>
      <c r="B497" s="35" t="s">
        <v>651</v>
      </c>
      <c r="C497" s="5" t="s">
        <v>679</v>
      </c>
      <c r="D497" s="65">
        <v>30.76</v>
      </c>
      <c r="E497" s="36">
        <v>61.84</v>
      </c>
      <c r="F497" s="36">
        <v>1902.2</v>
      </c>
      <c r="G497" s="65">
        <v>15.85</v>
      </c>
      <c r="H497" s="36">
        <v>980.16</v>
      </c>
      <c r="I497" s="5">
        <f>IF(D497-G497&gt;0,D497-G497,0)</f>
        <v>14.91</v>
      </c>
      <c r="J497" s="36">
        <f>I497*E497</f>
        <v>922.03</v>
      </c>
      <c r="K497" s="5">
        <f>IF(D497-G497&lt;0,G497-D497,0)</f>
        <v>0</v>
      </c>
      <c r="L497" s="36">
        <f>K497*E497</f>
        <v>0</v>
      </c>
      <c r="M497" s="45"/>
    </row>
    <row r="498" spans="1:13" ht="53.25" hidden="1" customHeight="1" x14ac:dyDescent="0.2">
      <c r="B498" s="35" t="s">
        <v>145</v>
      </c>
    </row>
    <row r="499" spans="1:13" ht="53.25" hidden="1" customHeight="1" x14ac:dyDescent="0.2">
      <c r="A499" s="5" t="s">
        <v>79</v>
      </c>
      <c r="B499" s="35" t="s">
        <v>969</v>
      </c>
      <c r="C499" s="5" t="s">
        <v>679</v>
      </c>
      <c r="D499" s="65">
        <v>179.4</v>
      </c>
      <c r="E499" s="36">
        <v>51.05</v>
      </c>
      <c r="F499" s="36">
        <v>9158.3700000000008</v>
      </c>
      <c r="G499" s="65">
        <v>55.33</v>
      </c>
      <c r="H499" s="36">
        <v>2824.6</v>
      </c>
      <c r="I499" s="5">
        <f t="shared" ref="I499:I500" si="124">IF(D499-G499&gt;0,D499-G499,0)</f>
        <v>124.07</v>
      </c>
      <c r="J499" s="36">
        <f t="shared" ref="J499:J500" si="125">I499*E499</f>
        <v>6333.77</v>
      </c>
      <c r="K499" s="5">
        <f t="shared" ref="K499:K500" si="126">IF(D499-G499&lt;0,G499-D499,0)</f>
        <v>0</v>
      </c>
      <c r="L499" s="36">
        <f t="shared" ref="L499:L500" si="127">K499*E499</f>
        <v>0</v>
      </c>
      <c r="M499" s="45"/>
    </row>
    <row r="500" spans="1:13" ht="63.75" hidden="1" customHeight="1" x14ac:dyDescent="0.2">
      <c r="A500" s="5" t="s">
        <v>808</v>
      </c>
      <c r="B500" s="35" t="s">
        <v>724</v>
      </c>
      <c r="C500" s="5" t="s">
        <v>624</v>
      </c>
      <c r="D500" s="65">
        <v>1794</v>
      </c>
      <c r="E500" s="36">
        <v>5.51</v>
      </c>
      <c r="F500" s="36">
        <v>9884.94</v>
      </c>
      <c r="G500" s="65">
        <v>55.33</v>
      </c>
      <c r="H500" s="36">
        <v>304.87</v>
      </c>
      <c r="I500" s="5">
        <f t="shared" si="124"/>
        <v>1738.67</v>
      </c>
      <c r="J500" s="36">
        <f t="shared" si="125"/>
        <v>9580.07</v>
      </c>
      <c r="K500" s="5">
        <f t="shared" si="126"/>
        <v>0</v>
      </c>
      <c r="L500" s="36">
        <f t="shared" si="127"/>
        <v>0</v>
      </c>
      <c r="M500" s="45"/>
    </row>
    <row r="501" spans="1:13" ht="21.75" hidden="1" customHeight="1" x14ac:dyDescent="0.2">
      <c r="B501" s="35" t="s">
        <v>515</v>
      </c>
    </row>
    <row r="502" spans="1:13" ht="12.75" hidden="1" customHeight="1" x14ac:dyDescent="0.2">
      <c r="B502" s="61" t="s">
        <v>544</v>
      </c>
      <c r="F502" s="28">
        <v>42674.97</v>
      </c>
      <c r="H502" s="28">
        <v>8445.99</v>
      </c>
    </row>
    <row r="503" spans="1:13" ht="12.75" hidden="1" customHeight="1" x14ac:dyDescent="0.2">
      <c r="B503" s="61" t="s">
        <v>220</v>
      </c>
    </row>
    <row r="504" spans="1:13" ht="42.75" hidden="1" customHeight="1" x14ac:dyDescent="0.2">
      <c r="A504" s="5" t="s">
        <v>955</v>
      </c>
      <c r="B504" s="35" t="s">
        <v>830</v>
      </c>
      <c r="C504" s="5" t="s">
        <v>1038</v>
      </c>
      <c r="D504" s="65">
        <v>78.3</v>
      </c>
      <c r="E504" s="36">
        <v>92.51</v>
      </c>
      <c r="F504" s="36">
        <v>7243.53</v>
      </c>
      <c r="G504" s="65">
        <v>77.66</v>
      </c>
      <c r="H504" s="36">
        <v>7184.33</v>
      </c>
      <c r="I504" s="5">
        <f>IF(D504-G504&gt;0,D504-G504,0)</f>
        <v>0.64000000000000101</v>
      </c>
      <c r="J504" s="36">
        <f>I504*E504</f>
        <v>59.21</v>
      </c>
      <c r="K504" s="5">
        <f>IF(D504-G504&lt;0,G504-D504,0)</f>
        <v>0</v>
      </c>
      <c r="L504" s="36">
        <f>K504*E504</f>
        <v>0</v>
      </c>
      <c r="M504" s="45"/>
    </row>
    <row r="505" spans="1:13" ht="12.75" hidden="1" customHeight="1" x14ac:dyDescent="0.2"/>
    <row r="506" spans="1:13" ht="42.75" hidden="1" customHeight="1" x14ac:dyDescent="0.2">
      <c r="A506" s="5" t="s">
        <v>1063</v>
      </c>
      <c r="B506" s="35" t="s">
        <v>420</v>
      </c>
      <c r="C506" s="5" t="s">
        <v>679</v>
      </c>
      <c r="D506" s="65">
        <v>40</v>
      </c>
      <c r="E506" s="36">
        <v>118.98</v>
      </c>
      <c r="F506" s="36">
        <v>4759.2</v>
      </c>
      <c r="G506" s="65">
        <v>25.99</v>
      </c>
      <c r="H506" s="36">
        <v>3092.29</v>
      </c>
      <c r="I506" s="5">
        <f t="shared" ref="I506:I508" si="128">IF(D506-G506&gt;0,D506-G506,0)</f>
        <v>14.01</v>
      </c>
      <c r="J506" s="36">
        <f t="shared" ref="J506:J508" si="129">I506*E506</f>
        <v>1666.91</v>
      </c>
      <c r="K506" s="5">
        <f t="shared" ref="K506:K508" si="130">IF(D506-G506&lt;0,G506-D506,0)</f>
        <v>0</v>
      </c>
      <c r="L506" s="36">
        <f t="shared" ref="L506:L508" si="131">K506*E506</f>
        <v>0</v>
      </c>
      <c r="M506" s="45"/>
    </row>
    <row r="507" spans="1:13" ht="53.25" hidden="1" customHeight="1" x14ac:dyDescent="0.2">
      <c r="A507" s="5" t="s">
        <v>54</v>
      </c>
      <c r="B507" s="35" t="s">
        <v>362</v>
      </c>
      <c r="C507" s="5" t="s">
        <v>679</v>
      </c>
      <c r="D507" s="65">
        <v>40</v>
      </c>
      <c r="E507" s="36">
        <v>1574.96</v>
      </c>
      <c r="F507" s="36">
        <v>62998.400000000001</v>
      </c>
      <c r="G507" s="65">
        <v>25.99</v>
      </c>
      <c r="H507" s="36">
        <v>40933.21</v>
      </c>
      <c r="I507" s="5">
        <f t="shared" si="128"/>
        <v>14.01</v>
      </c>
      <c r="J507" s="36">
        <f t="shared" si="129"/>
        <v>22065.19</v>
      </c>
      <c r="K507" s="5">
        <f t="shared" si="130"/>
        <v>0</v>
      </c>
      <c r="L507" s="36">
        <f t="shared" si="131"/>
        <v>0</v>
      </c>
      <c r="M507" s="45"/>
    </row>
    <row r="508" spans="1:13" ht="74.25" hidden="1" customHeight="1" x14ac:dyDescent="0.2">
      <c r="A508" s="5" t="s">
        <v>219</v>
      </c>
      <c r="B508" s="35" t="s">
        <v>249</v>
      </c>
      <c r="C508" s="5" t="s">
        <v>101</v>
      </c>
      <c r="D508" s="65">
        <v>70.28</v>
      </c>
      <c r="E508" s="36">
        <v>24.66</v>
      </c>
      <c r="F508" s="36">
        <v>1733.1</v>
      </c>
      <c r="G508" s="65">
        <v>137.51</v>
      </c>
      <c r="H508" s="36">
        <v>3391</v>
      </c>
      <c r="I508" s="5">
        <f t="shared" si="128"/>
        <v>0</v>
      </c>
      <c r="J508" s="36">
        <f t="shared" si="129"/>
        <v>0</v>
      </c>
      <c r="K508" s="5">
        <f t="shared" si="130"/>
        <v>67.23</v>
      </c>
      <c r="L508" s="36">
        <f t="shared" si="131"/>
        <v>1657.89</v>
      </c>
      <c r="M508" s="45"/>
    </row>
    <row r="509" spans="1:13" ht="21.75" hidden="1" customHeight="1" x14ac:dyDescent="0.2">
      <c r="B509" s="35" t="s">
        <v>971</v>
      </c>
    </row>
    <row r="510" spans="1:13" ht="74.25" hidden="1" customHeight="1" x14ac:dyDescent="0.2">
      <c r="A510" s="5" t="s">
        <v>916</v>
      </c>
      <c r="B510" s="35" t="s">
        <v>1068</v>
      </c>
      <c r="C510" s="5" t="s">
        <v>708</v>
      </c>
      <c r="D510" s="65">
        <v>1676.34</v>
      </c>
      <c r="E510" s="36">
        <v>22.89</v>
      </c>
      <c r="F510" s="36">
        <v>38371.42</v>
      </c>
      <c r="G510" s="65">
        <v>2292.1799999999998</v>
      </c>
      <c r="H510" s="36">
        <v>52468</v>
      </c>
      <c r="I510" s="5">
        <f>IF(D510-G510&gt;0,D510-G510,0)</f>
        <v>0</v>
      </c>
      <c r="J510" s="36">
        <f>I510*E510</f>
        <v>0</v>
      </c>
      <c r="K510" s="5">
        <f>IF(D510-G510&lt;0,G510-D510,0)</f>
        <v>615.84</v>
      </c>
      <c r="L510" s="36">
        <f>K510*E510</f>
        <v>14096.58</v>
      </c>
      <c r="M510" s="45"/>
    </row>
    <row r="511" spans="1:13" ht="32.25" hidden="1" customHeight="1" x14ac:dyDescent="0.2">
      <c r="B511" s="35" t="s">
        <v>591</v>
      </c>
    </row>
    <row r="512" spans="1:13" ht="63.75" hidden="1" customHeight="1" x14ac:dyDescent="0.2">
      <c r="A512" s="5" t="s">
        <v>247</v>
      </c>
      <c r="B512" s="35" t="s">
        <v>388</v>
      </c>
      <c r="C512" s="5" t="s">
        <v>1038</v>
      </c>
      <c r="D512" s="65">
        <v>239.4</v>
      </c>
      <c r="E512" s="36">
        <v>204.09</v>
      </c>
      <c r="F512" s="36">
        <v>48859.15</v>
      </c>
      <c r="G512" s="65">
        <v>142.66999999999999</v>
      </c>
      <c r="H512" s="36">
        <v>29117.52</v>
      </c>
      <c r="I512" s="5">
        <f t="shared" ref="I512:I513" si="132">IF(D512-G512&gt;0,D512-G512,0)</f>
        <v>96.73</v>
      </c>
      <c r="J512" s="36">
        <f t="shared" ref="J512:J513" si="133">I512*E512</f>
        <v>19741.63</v>
      </c>
      <c r="K512" s="5">
        <f t="shared" ref="K512:K513" si="134">IF(D512-G512&lt;0,G512-D512,0)</f>
        <v>0</v>
      </c>
      <c r="L512" s="36">
        <f t="shared" ref="L512:L513" si="135">K512*E512</f>
        <v>0</v>
      </c>
      <c r="M512" s="45"/>
    </row>
    <row r="513" spans="1:13" ht="63.75" hidden="1" customHeight="1" x14ac:dyDescent="0.2">
      <c r="A513" s="5" t="s">
        <v>739</v>
      </c>
      <c r="B513" s="35" t="s">
        <v>822</v>
      </c>
      <c r="C513" s="5" t="s">
        <v>1038</v>
      </c>
      <c r="D513" s="65">
        <v>38.72</v>
      </c>
      <c r="E513" s="36">
        <v>216.17</v>
      </c>
      <c r="F513" s="36">
        <v>8370.1</v>
      </c>
      <c r="G513" s="65">
        <v>61.26</v>
      </c>
      <c r="H513" s="36">
        <v>13242.57</v>
      </c>
      <c r="I513" s="5">
        <f t="shared" si="132"/>
        <v>0</v>
      </c>
      <c r="J513" s="36">
        <f t="shared" si="133"/>
        <v>0</v>
      </c>
      <c r="K513" s="5">
        <f t="shared" si="134"/>
        <v>22.54</v>
      </c>
      <c r="L513" s="36">
        <f t="shared" si="135"/>
        <v>4872.47</v>
      </c>
      <c r="M513" s="45"/>
    </row>
    <row r="514" spans="1:13" ht="12.75" hidden="1" customHeight="1" x14ac:dyDescent="0.2">
      <c r="B514" s="61" t="s">
        <v>805</v>
      </c>
      <c r="F514" s="28">
        <v>202451.4</v>
      </c>
      <c r="H514" s="28">
        <v>149428.92000000001</v>
      </c>
    </row>
    <row r="515" spans="1:13" ht="12.75" hidden="1" customHeight="1" x14ac:dyDescent="0.2">
      <c r="B515" s="61" t="s">
        <v>306</v>
      </c>
    </row>
    <row r="516" spans="1:13" ht="12.75" hidden="1" customHeight="1" x14ac:dyDescent="0.2">
      <c r="B516" s="61" t="s">
        <v>18</v>
      </c>
      <c r="F516" s="28">
        <v>78482.7</v>
      </c>
      <c r="H516" s="28">
        <v>0</v>
      </c>
    </row>
    <row r="517" spans="1:13" ht="12.75" hidden="1" customHeight="1" x14ac:dyDescent="0.2">
      <c r="B517" s="61" t="s">
        <v>16</v>
      </c>
    </row>
    <row r="518" spans="1:13" ht="12.75" hidden="1" customHeight="1" x14ac:dyDescent="0.2"/>
    <row r="519" spans="1:13" ht="12.75" hidden="1" customHeight="1" x14ac:dyDescent="0.2">
      <c r="B519" s="61" t="s">
        <v>598</v>
      </c>
      <c r="F519" s="28">
        <v>1551.09</v>
      </c>
      <c r="H519" s="28">
        <v>0</v>
      </c>
    </row>
    <row r="520" spans="1:13" ht="12.75" hidden="1" customHeight="1" x14ac:dyDescent="0.2">
      <c r="B520" s="61" t="s">
        <v>77</v>
      </c>
    </row>
    <row r="521" spans="1:13" ht="63.75" hidden="1" customHeight="1" x14ac:dyDescent="0.2">
      <c r="A521" s="5" t="s">
        <v>589</v>
      </c>
      <c r="B521" s="35" t="s">
        <v>260</v>
      </c>
      <c r="C521" s="5" t="s">
        <v>698</v>
      </c>
      <c r="D521" s="65">
        <v>2</v>
      </c>
      <c r="E521" s="36">
        <v>1120.01</v>
      </c>
      <c r="F521" s="36">
        <v>2240.02</v>
      </c>
      <c r="G521" s="65">
        <v>2</v>
      </c>
      <c r="H521" s="36">
        <v>2240.02</v>
      </c>
      <c r="I521" s="5">
        <f>IF(D521-G521&gt;0,D521-G521,0)</f>
        <v>0</v>
      </c>
      <c r="J521" s="36">
        <f>I521*E521</f>
        <v>0</v>
      </c>
      <c r="K521" s="5">
        <f>IF(D521-G521&lt;0,G521-D521,0)</f>
        <v>0</v>
      </c>
      <c r="L521" s="36">
        <f>K521*E521</f>
        <v>0</v>
      </c>
      <c r="M521" s="45"/>
    </row>
    <row r="522" spans="1:13" ht="12.75" hidden="1" customHeight="1" x14ac:dyDescent="0.2">
      <c r="B522" s="35" t="s">
        <v>543</v>
      </c>
    </row>
    <row r="523" spans="1:13" ht="63.75" hidden="1" customHeight="1" x14ac:dyDescent="0.2">
      <c r="A523" s="5" t="s">
        <v>241</v>
      </c>
      <c r="B523" s="35" t="s">
        <v>691</v>
      </c>
      <c r="C523" s="5" t="s">
        <v>698</v>
      </c>
      <c r="D523" s="65">
        <v>2</v>
      </c>
      <c r="E523" s="36">
        <v>253.07</v>
      </c>
      <c r="F523" s="36">
        <v>506.14</v>
      </c>
      <c r="G523" s="65">
        <v>2</v>
      </c>
      <c r="H523" s="36">
        <v>506.14</v>
      </c>
      <c r="I523" s="5">
        <f>IF(D523-G523&gt;0,D523-G523,0)</f>
        <v>0</v>
      </c>
      <c r="J523" s="36">
        <f>I523*E523</f>
        <v>0</v>
      </c>
      <c r="K523" s="5">
        <f>IF(D523-G523&lt;0,G523-D523,0)</f>
        <v>0</v>
      </c>
      <c r="L523" s="36">
        <f>K523*E523</f>
        <v>0</v>
      </c>
      <c r="M523" s="45"/>
    </row>
    <row r="524" spans="1:13" ht="12.75" hidden="1" customHeight="1" x14ac:dyDescent="0.2">
      <c r="B524" s="61" t="s">
        <v>606</v>
      </c>
      <c r="F524" s="28">
        <v>2774.62</v>
      </c>
      <c r="H524" s="28">
        <v>2746.16</v>
      </c>
    </row>
    <row r="525" spans="1:13" ht="12.75" hidden="1" customHeight="1" x14ac:dyDescent="0.2">
      <c r="B525" s="61" t="s">
        <v>634</v>
      </c>
    </row>
    <row r="526" spans="1:13" ht="63.75" hidden="1" customHeight="1" x14ac:dyDescent="0.2">
      <c r="A526" s="5" t="s">
        <v>585</v>
      </c>
      <c r="B526" s="35" t="s">
        <v>1078</v>
      </c>
      <c r="C526" s="5" t="s">
        <v>698</v>
      </c>
      <c r="D526" s="65">
        <v>2</v>
      </c>
      <c r="E526" s="36">
        <v>1573.33</v>
      </c>
      <c r="F526" s="36">
        <v>3146.66</v>
      </c>
      <c r="G526" s="65">
        <v>2</v>
      </c>
      <c r="H526" s="36">
        <v>3146.66</v>
      </c>
      <c r="I526" s="5">
        <f>IF(D526-G526&gt;0,D526-G526,0)</f>
        <v>0</v>
      </c>
      <c r="J526" s="36">
        <f>I526*E526</f>
        <v>0</v>
      </c>
      <c r="K526" s="5">
        <f>IF(D526-G526&lt;0,G526-D526,0)</f>
        <v>0</v>
      </c>
      <c r="L526" s="36">
        <f>K526*E526</f>
        <v>0</v>
      </c>
      <c r="M526" s="45"/>
    </row>
    <row r="527" spans="1:13" ht="12.75" hidden="1" customHeight="1" x14ac:dyDescent="0.2">
      <c r="B527" s="35" t="s">
        <v>63</v>
      </c>
    </row>
    <row r="528" spans="1:13" ht="12.75" hidden="1" customHeight="1" x14ac:dyDescent="0.2">
      <c r="B528" s="61" t="s">
        <v>614</v>
      </c>
      <c r="F528" s="28">
        <v>3146.66</v>
      </c>
      <c r="H528" s="28">
        <v>3146.66</v>
      </c>
    </row>
    <row r="529" spans="1:13" ht="12.75" hidden="1" customHeight="1" x14ac:dyDescent="0.2">
      <c r="B529" s="61" t="s">
        <v>177</v>
      </c>
    </row>
    <row r="530" spans="1:13" ht="12.75" hidden="1" customHeight="1" x14ac:dyDescent="0.2">
      <c r="B530" s="61" t="s">
        <v>765</v>
      </c>
      <c r="F530" s="28">
        <v>6027.32</v>
      </c>
      <c r="H530" s="28">
        <v>0</v>
      </c>
    </row>
    <row r="531" spans="1:13" ht="12.75" hidden="1" customHeight="1" x14ac:dyDescent="0.2">
      <c r="B531" s="61" t="s">
        <v>819</v>
      </c>
    </row>
    <row r="532" spans="1:13" ht="63.75" hidden="1" customHeight="1" x14ac:dyDescent="0.2">
      <c r="A532" s="5" t="s">
        <v>565</v>
      </c>
      <c r="B532" s="35" t="s">
        <v>859</v>
      </c>
      <c r="C532" s="5" t="s">
        <v>698</v>
      </c>
      <c r="D532" s="65">
        <v>2</v>
      </c>
      <c r="E532" s="36">
        <v>998.04</v>
      </c>
      <c r="F532" s="36">
        <v>1996.08</v>
      </c>
      <c r="G532" s="65">
        <v>2</v>
      </c>
      <c r="H532" s="36">
        <v>1996.08</v>
      </c>
      <c r="I532" s="5">
        <f>IF(D532-G532&gt;0,D532-G532,0)</f>
        <v>0</v>
      </c>
      <c r="J532" s="36">
        <f>I532*E532</f>
        <v>0</v>
      </c>
      <c r="K532" s="5">
        <f>IF(D532-G532&lt;0,G532-D532,0)</f>
        <v>0</v>
      </c>
      <c r="L532" s="36">
        <f>K532*E532</f>
        <v>0</v>
      </c>
      <c r="M532" s="45"/>
    </row>
    <row r="533" spans="1:13" ht="21.75" hidden="1" customHeight="1" x14ac:dyDescent="0.2">
      <c r="B533" s="35" t="s">
        <v>1067</v>
      </c>
    </row>
    <row r="534" spans="1:13" ht="63.75" hidden="1" customHeight="1" x14ac:dyDescent="0.2">
      <c r="A534" s="5" t="s">
        <v>1024</v>
      </c>
      <c r="B534" s="35" t="s">
        <v>355</v>
      </c>
      <c r="C534" s="5" t="s">
        <v>698</v>
      </c>
      <c r="D534" s="65">
        <v>4</v>
      </c>
      <c r="E534" s="36">
        <v>3071.65</v>
      </c>
      <c r="F534" s="36">
        <v>12286.6</v>
      </c>
      <c r="G534" s="65">
        <v>2</v>
      </c>
      <c r="H534" s="36">
        <v>6143.3</v>
      </c>
      <c r="I534" s="5">
        <f t="shared" ref="I534:I535" si="136">IF(D534-G534&gt;0,D534-G534,0)</f>
        <v>2</v>
      </c>
      <c r="J534" s="36">
        <f t="shared" ref="J534:J535" si="137">I534*E534</f>
        <v>6143.3</v>
      </c>
      <c r="K534" s="5">
        <f t="shared" ref="K534:K535" si="138">IF(D534-G534&lt;0,G534-D534,0)</f>
        <v>0</v>
      </c>
      <c r="L534" s="36">
        <f t="shared" ref="L534:L535" si="139">K534*E534</f>
        <v>0</v>
      </c>
      <c r="M534" s="45"/>
    </row>
    <row r="535" spans="1:13" ht="74.25" hidden="1" customHeight="1" x14ac:dyDescent="0.2">
      <c r="A535" s="5" t="s">
        <v>378</v>
      </c>
      <c r="B535" s="35" t="s">
        <v>197</v>
      </c>
      <c r="C535" s="5" t="s">
        <v>698</v>
      </c>
      <c r="D535" s="65">
        <v>4</v>
      </c>
      <c r="E535" s="36">
        <v>770.28</v>
      </c>
      <c r="F535" s="36">
        <v>3081.12</v>
      </c>
      <c r="G535" s="65">
        <v>3</v>
      </c>
      <c r="H535" s="36">
        <v>2310.84</v>
      </c>
      <c r="I535" s="5">
        <f t="shared" si="136"/>
        <v>1</v>
      </c>
      <c r="J535" s="36">
        <f t="shared" si="137"/>
        <v>770.28</v>
      </c>
      <c r="K535" s="5">
        <f t="shared" si="138"/>
        <v>0</v>
      </c>
      <c r="L535" s="36">
        <f t="shared" si="139"/>
        <v>0</v>
      </c>
      <c r="M535" s="45"/>
    </row>
    <row r="536" spans="1:13" ht="12.75" hidden="1" customHeight="1" x14ac:dyDescent="0.2"/>
    <row r="537" spans="1:13" ht="12.75" hidden="1" customHeight="1" x14ac:dyDescent="0.2">
      <c r="B537" s="61" t="s">
        <v>937</v>
      </c>
      <c r="F537" s="28">
        <v>31826.38</v>
      </c>
      <c r="H537" s="28">
        <v>10450.219999999999</v>
      </c>
    </row>
    <row r="538" spans="1:13" ht="12.75" hidden="1" customHeight="1" x14ac:dyDescent="0.2">
      <c r="B538" s="61" t="s">
        <v>526</v>
      </c>
      <c r="F538" s="28">
        <v>368935.14</v>
      </c>
      <c r="H538" s="28">
        <v>174217.95</v>
      </c>
    </row>
    <row r="539" spans="1:13" ht="12.75" hidden="1" customHeight="1" x14ac:dyDescent="0.2">
      <c r="B539" s="61" t="s">
        <v>576</v>
      </c>
    </row>
    <row r="540" spans="1:13" ht="12.75" hidden="1" customHeight="1" x14ac:dyDescent="0.2">
      <c r="B540" s="61" t="s">
        <v>358</v>
      </c>
    </row>
    <row r="541" spans="1:13" ht="12.75" hidden="1" customHeight="1" x14ac:dyDescent="0.2">
      <c r="B541" s="61" t="s">
        <v>892</v>
      </c>
      <c r="F541" s="28">
        <v>27261.74</v>
      </c>
      <c r="H541" s="28">
        <v>0</v>
      </c>
    </row>
    <row r="542" spans="1:13" ht="12.75" hidden="1" customHeight="1" x14ac:dyDescent="0.2">
      <c r="B542" s="61" t="s">
        <v>819</v>
      </c>
    </row>
    <row r="543" spans="1:13" ht="53.25" hidden="1" customHeight="1" x14ac:dyDescent="0.2">
      <c r="A543" s="5" t="s">
        <v>360</v>
      </c>
      <c r="B543" s="35" t="s">
        <v>412</v>
      </c>
      <c r="C543" s="5" t="s">
        <v>698</v>
      </c>
      <c r="D543" s="65">
        <v>2</v>
      </c>
      <c r="E543" s="36">
        <v>1706.14</v>
      </c>
      <c r="F543" s="36">
        <v>3412.28</v>
      </c>
      <c r="G543" s="65">
        <v>2</v>
      </c>
      <c r="H543" s="36">
        <v>3412.28</v>
      </c>
      <c r="I543" s="5">
        <f>IF(D543-G543&gt;0,D543-G543,0)</f>
        <v>0</v>
      </c>
      <c r="J543" s="36">
        <f>I543*E543</f>
        <v>0</v>
      </c>
      <c r="K543" s="5">
        <f>IF(D543-G543&lt;0,G543-D543,0)</f>
        <v>0</v>
      </c>
      <c r="L543" s="36">
        <f>K543*E543</f>
        <v>0</v>
      </c>
      <c r="M543" s="45"/>
    </row>
    <row r="544" spans="1:13" ht="12.75" hidden="1" customHeight="1" x14ac:dyDescent="0.2">
      <c r="B544" s="61" t="s">
        <v>937</v>
      </c>
      <c r="F544" s="28">
        <v>70996.94</v>
      </c>
      <c r="H544" s="28">
        <v>3412.28</v>
      </c>
    </row>
    <row r="545" spans="1:13" ht="12.75" hidden="1" customHeight="1" x14ac:dyDescent="0.2">
      <c r="B545" s="61" t="s">
        <v>448</v>
      </c>
      <c r="F545" s="28">
        <v>98258.68</v>
      </c>
      <c r="H545" s="28">
        <v>3412.28</v>
      </c>
    </row>
    <row r="546" spans="1:13" ht="12.75" hidden="1" customHeight="1" x14ac:dyDescent="0.2">
      <c r="B546" s="61" t="s">
        <v>526</v>
      </c>
      <c r="F546" s="28">
        <v>467193.82</v>
      </c>
      <c r="H546" s="28">
        <v>177630.23</v>
      </c>
    </row>
    <row r="547" spans="1:13" ht="12.75" hidden="1" customHeight="1" x14ac:dyDescent="0.2">
      <c r="B547" s="61" t="s">
        <v>1015</v>
      </c>
    </row>
    <row r="548" spans="1:13" ht="12.75" hidden="1" customHeight="1" x14ac:dyDescent="0.2">
      <c r="B548" s="61" t="s">
        <v>756</v>
      </c>
    </row>
    <row r="549" spans="1:13" ht="12.75" hidden="1" customHeight="1" x14ac:dyDescent="0.2">
      <c r="B549" s="61" t="s">
        <v>1013</v>
      </c>
    </row>
    <row r="550" spans="1:13" ht="12.75" hidden="1" customHeight="1" x14ac:dyDescent="0.2">
      <c r="B550" s="61" t="s">
        <v>927</v>
      </c>
      <c r="F550" s="28">
        <v>7501.5</v>
      </c>
      <c r="H550" s="28">
        <v>0</v>
      </c>
    </row>
    <row r="551" spans="1:13" ht="12.75" hidden="1" customHeight="1" x14ac:dyDescent="0.2">
      <c r="B551" s="61" t="s">
        <v>338</v>
      </c>
    </row>
    <row r="552" spans="1:13" ht="53.25" hidden="1" customHeight="1" x14ac:dyDescent="0.2">
      <c r="A552" s="5" t="s">
        <v>554</v>
      </c>
      <c r="B552" s="35" t="s">
        <v>1055</v>
      </c>
      <c r="C552" s="5" t="s">
        <v>341</v>
      </c>
      <c r="D552" s="65">
        <v>200</v>
      </c>
      <c r="E552" s="36">
        <v>404.09</v>
      </c>
      <c r="F552" s="36">
        <v>80818</v>
      </c>
      <c r="G552" s="65">
        <v>70.55</v>
      </c>
      <c r="H552" s="36">
        <v>28508.55</v>
      </c>
      <c r="I552" s="5">
        <f t="shared" ref="I552:I553" si="140">IF(D552-G552&gt;0,D552-G552,0)</f>
        <v>129.44999999999999</v>
      </c>
      <c r="J552" s="36">
        <f t="shared" ref="J552:J553" si="141">I552*E552</f>
        <v>52309.45</v>
      </c>
      <c r="K552" s="5">
        <f t="shared" ref="K552:K553" si="142">IF(D552-G552&lt;0,G552-D552,0)</f>
        <v>0</v>
      </c>
      <c r="L552" s="36">
        <f t="shared" ref="L552:L553" si="143">K552*E552</f>
        <v>0</v>
      </c>
      <c r="M552" s="45"/>
    </row>
    <row r="553" spans="1:13" ht="53.25" hidden="1" customHeight="1" x14ac:dyDescent="0.2">
      <c r="A553" s="5" t="s">
        <v>979</v>
      </c>
      <c r="B553" s="35" t="s">
        <v>452</v>
      </c>
      <c r="C553" s="5" t="s">
        <v>1038</v>
      </c>
      <c r="D553" s="65">
        <v>1729.665</v>
      </c>
      <c r="E553" s="36">
        <v>66.849999999999994</v>
      </c>
      <c r="F553" s="36">
        <v>115628.11</v>
      </c>
      <c r="G553" s="65">
        <v>402.17</v>
      </c>
      <c r="H553" s="36">
        <v>26885.06</v>
      </c>
      <c r="I553" s="5">
        <f t="shared" si="140"/>
        <v>1327.4949999999999</v>
      </c>
      <c r="J553" s="36">
        <f t="shared" si="141"/>
        <v>88743.039999999994</v>
      </c>
      <c r="K553" s="5">
        <f t="shared" si="142"/>
        <v>0</v>
      </c>
      <c r="L553" s="36">
        <f t="shared" si="143"/>
        <v>0</v>
      </c>
      <c r="M553" s="45"/>
    </row>
    <row r="554" spans="1:13" ht="12.75" hidden="1" customHeight="1" x14ac:dyDescent="0.2">
      <c r="B554" s="61" t="s">
        <v>686</v>
      </c>
      <c r="F554" s="28">
        <v>196446.11</v>
      </c>
      <c r="H554" s="28">
        <v>55393.61</v>
      </c>
    </row>
    <row r="555" spans="1:13" ht="12.75" hidden="1" customHeight="1" x14ac:dyDescent="0.2">
      <c r="B555" s="61" t="s">
        <v>441</v>
      </c>
      <c r="F555" s="28">
        <v>203947.61</v>
      </c>
      <c r="H555" s="28">
        <v>55393.61</v>
      </c>
    </row>
    <row r="556" spans="1:13" ht="12.75" hidden="1" customHeight="1" x14ac:dyDescent="0.2">
      <c r="B556" s="61" t="s">
        <v>946</v>
      </c>
      <c r="F556" s="28">
        <v>203947.61</v>
      </c>
      <c r="H556" s="28">
        <v>55393.61</v>
      </c>
    </row>
    <row r="557" spans="1:13" ht="12.75" hidden="1" customHeight="1" x14ac:dyDescent="0.2">
      <c r="B557" s="61" t="s">
        <v>128</v>
      </c>
    </row>
    <row r="558" spans="1:13" ht="12.75" hidden="1" customHeight="1" x14ac:dyDescent="0.2">
      <c r="B558" s="61" t="s">
        <v>1053</v>
      </c>
    </row>
    <row r="559" spans="1:13" ht="12.75" hidden="1" customHeight="1" x14ac:dyDescent="0.2">
      <c r="B559" s="61" t="s">
        <v>544</v>
      </c>
      <c r="F559" s="28">
        <v>17373.48</v>
      </c>
      <c r="H559" s="28">
        <v>0</v>
      </c>
    </row>
    <row r="560" spans="1:13" ht="12.75" hidden="1" customHeight="1" x14ac:dyDescent="0.2">
      <c r="B560" s="61" t="s">
        <v>358</v>
      </c>
    </row>
    <row r="561" spans="1:13" ht="63.75" hidden="1" customHeight="1" x14ac:dyDescent="0.2">
      <c r="A561" s="5" t="s">
        <v>476</v>
      </c>
      <c r="B561" s="35" t="s">
        <v>748</v>
      </c>
      <c r="C561" s="5" t="s">
        <v>839</v>
      </c>
      <c r="D561" s="65">
        <v>250</v>
      </c>
      <c r="E561" s="36">
        <v>27.34</v>
      </c>
      <c r="F561" s="36">
        <v>6835</v>
      </c>
      <c r="G561" s="65">
        <v>419.15</v>
      </c>
      <c r="H561" s="36">
        <v>11459.56</v>
      </c>
      <c r="I561" s="5">
        <f>IF(D561-G561&gt;0,D561-G561,0)</f>
        <v>0</v>
      </c>
      <c r="J561" s="36">
        <f>I561*E561</f>
        <v>0</v>
      </c>
      <c r="K561" s="5">
        <f>IF(D561-G561&lt;0,G561-D561,0)</f>
        <v>169.15</v>
      </c>
      <c r="L561" s="36">
        <f>K561*E561</f>
        <v>4624.5600000000004</v>
      </c>
      <c r="M561" s="45"/>
    </row>
    <row r="562" spans="1:13" ht="12.75" hidden="1" customHeight="1" x14ac:dyDescent="0.2"/>
    <row r="563" spans="1:13" ht="63.75" hidden="1" customHeight="1" x14ac:dyDescent="0.2">
      <c r="A563" s="5" t="s">
        <v>873</v>
      </c>
      <c r="B563" s="35" t="s">
        <v>1043</v>
      </c>
      <c r="C563" s="5" t="s">
        <v>839</v>
      </c>
      <c r="D563" s="65">
        <v>150</v>
      </c>
      <c r="E563" s="36">
        <v>31.98</v>
      </c>
      <c r="F563" s="36">
        <v>4797</v>
      </c>
      <c r="G563" s="65">
        <v>29.57</v>
      </c>
      <c r="H563" s="36">
        <v>945.65</v>
      </c>
      <c r="I563" s="5">
        <f t="shared" ref="I563:I564" si="144">IF(D563-G563&gt;0,D563-G563,0)</f>
        <v>120.43</v>
      </c>
      <c r="J563" s="36">
        <f t="shared" ref="J563:J564" si="145">I563*E563</f>
        <v>3851.35</v>
      </c>
      <c r="K563" s="5">
        <f t="shared" ref="K563:K564" si="146">IF(D563-G563&lt;0,G563-D563,0)</f>
        <v>0</v>
      </c>
      <c r="L563" s="36">
        <f t="shared" ref="L563:L564" si="147">K563*E563</f>
        <v>0</v>
      </c>
      <c r="M563" s="45"/>
    </row>
    <row r="564" spans="1:13" ht="63.75" hidden="1" customHeight="1" x14ac:dyDescent="0.2">
      <c r="A564" s="5" t="s">
        <v>928</v>
      </c>
      <c r="B564" s="35" t="s">
        <v>733</v>
      </c>
      <c r="C564" s="5" t="s">
        <v>839</v>
      </c>
      <c r="D564" s="65">
        <v>2554.11</v>
      </c>
      <c r="E564" s="36">
        <v>8.58</v>
      </c>
      <c r="F564" s="36">
        <v>21914.26</v>
      </c>
      <c r="G564" s="65">
        <v>294.14999999999998</v>
      </c>
      <c r="H564" s="36">
        <v>2523.81</v>
      </c>
      <c r="I564" s="5">
        <f t="shared" si="144"/>
        <v>2259.96</v>
      </c>
      <c r="J564" s="36">
        <f t="shared" si="145"/>
        <v>19390.46</v>
      </c>
      <c r="K564" s="5">
        <f t="shared" si="146"/>
        <v>0</v>
      </c>
      <c r="L564" s="36">
        <f t="shared" si="147"/>
        <v>0</v>
      </c>
      <c r="M564" s="45"/>
    </row>
    <row r="565" spans="1:13" ht="21.75" hidden="1" customHeight="1" x14ac:dyDescent="0.2">
      <c r="B565" s="35" t="s">
        <v>727</v>
      </c>
    </row>
    <row r="566" spans="1:13" ht="63.75" hidden="1" customHeight="1" x14ac:dyDescent="0.2">
      <c r="A566" s="5" t="s">
        <v>238</v>
      </c>
      <c r="B566" s="35" t="s">
        <v>66</v>
      </c>
      <c r="C566" s="5" t="s">
        <v>839</v>
      </c>
      <c r="D566" s="65">
        <v>729.27</v>
      </c>
      <c r="E566" s="36">
        <v>11.72</v>
      </c>
      <c r="F566" s="36">
        <v>8547.0400000000009</v>
      </c>
      <c r="G566" s="65">
        <v>1347.99</v>
      </c>
      <c r="H566" s="36">
        <v>15798.44</v>
      </c>
      <c r="I566" s="5">
        <f>IF(D566-G566&gt;0,D566-G566,0)</f>
        <v>0</v>
      </c>
      <c r="J566" s="36">
        <f>I566*E566</f>
        <v>0</v>
      </c>
      <c r="K566" s="5">
        <f>IF(D566-G566&lt;0,G566-D566,0)</f>
        <v>618.72</v>
      </c>
      <c r="L566" s="36">
        <f>K566*E566</f>
        <v>7251.4</v>
      </c>
      <c r="M566" s="45"/>
    </row>
    <row r="567" spans="1:13" ht="42.75" hidden="1" customHeight="1" x14ac:dyDescent="0.2">
      <c r="B567" s="35" t="s">
        <v>861</v>
      </c>
    </row>
    <row r="568" spans="1:13" ht="63.75" hidden="1" customHeight="1" x14ac:dyDescent="0.2">
      <c r="A568" s="5" t="s">
        <v>649</v>
      </c>
      <c r="B568" s="35" t="s">
        <v>594</v>
      </c>
      <c r="C568" s="5" t="s">
        <v>839</v>
      </c>
      <c r="D568" s="65">
        <v>699.3</v>
      </c>
      <c r="E568" s="36">
        <v>19.66</v>
      </c>
      <c r="F568" s="36">
        <v>13748.24</v>
      </c>
      <c r="G568" s="65">
        <v>1836.44</v>
      </c>
      <c r="H568" s="36">
        <v>36104.410000000003</v>
      </c>
      <c r="I568" s="5">
        <f>IF(D568-G568&gt;0,D568-G568,0)</f>
        <v>0</v>
      </c>
      <c r="J568" s="36">
        <f>I568*E568</f>
        <v>0</v>
      </c>
      <c r="K568" s="5">
        <f>IF(D568-G568&lt;0,G568-D568,0)</f>
        <v>1137.1400000000001</v>
      </c>
      <c r="L568" s="36">
        <f>K568*E568</f>
        <v>22356.17</v>
      </c>
      <c r="M568" s="45"/>
    </row>
    <row r="569" spans="1:13" ht="21.75" hidden="1" customHeight="1" x14ac:dyDescent="0.2">
      <c r="B569" s="35" t="s">
        <v>727</v>
      </c>
    </row>
    <row r="570" spans="1:13" ht="63.75" hidden="1" customHeight="1" x14ac:dyDescent="0.2">
      <c r="A570" s="5" t="s">
        <v>434</v>
      </c>
      <c r="B570" s="35" t="s">
        <v>216</v>
      </c>
      <c r="C570" s="5" t="s">
        <v>839</v>
      </c>
      <c r="D570" s="65">
        <v>2661.5</v>
      </c>
      <c r="E570" s="36">
        <v>30.09</v>
      </c>
      <c r="F570" s="36">
        <v>80084.539999999994</v>
      </c>
      <c r="G570" s="65">
        <v>9</v>
      </c>
      <c r="H570" s="36">
        <v>270.81</v>
      </c>
      <c r="I570" s="5">
        <f>IF(D570-G570&gt;0,D570-G570,0)</f>
        <v>2652.5</v>
      </c>
      <c r="J570" s="36">
        <f>I570*E570</f>
        <v>79813.73</v>
      </c>
      <c r="K570" s="5">
        <f>IF(D570-G570&lt;0,G570-D570,0)</f>
        <v>0</v>
      </c>
      <c r="L570" s="36">
        <f>K570*E570</f>
        <v>0</v>
      </c>
      <c r="M570" s="45"/>
    </row>
    <row r="571" spans="1:13" ht="21.75" hidden="1" customHeight="1" x14ac:dyDescent="0.2">
      <c r="B571" s="35" t="s">
        <v>727</v>
      </c>
    </row>
    <row r="572" spans="1:13" ht="63.75" hidden="1" customHeight="1" x14ac:dyDescent="0.2">
      <c r="A572" s="5" t="s">
        <v>181</v>
      </c>
      <c r="B572" s="35" t="s">
        <v>467</v>
      </c>
      <c r="C572" s="5" t="s">
        <v>839</v>
      </c>
      <c r="D572" s="65">
        <v>532.79999999999995</v>
      </c>
      <c r="E572" s="36">
        <v>127.87</v>
      </c>
      <c r="F572" s="36">
        <v>68129.14</v>
      </c>
      <c r="G572" s="65">
        <v>36</v>
      </c>
      <c r="H572" s="36">
        <v>4603.32</v>
      </c>
      <c r="I572" s="5">
        <f>IF(D572-G572&gt;0,D572-G572,0)</f>
        <v>496.8</v>
      </c>
      <c r="J572" s="36">
        <f>I572*E572</f>
        <v>63525.82</v>
      </c>
      <c r="K572" s="5">
        <f>IF(D572-G572&lt;0,G572-D572,0)</f>
        <v>0</v>
      </c>
      <c r="L572" s="36">
        <f>K572*E572</f>
        <v>0</v>
      </c>
      <c r="M572" s="45"/>
    </row>
    <row r="573" spans="1:13" ht="12.75" hidden="1" customHeight="1" x14ac:dyDescent="0.2"/>
    <row r="574" spans="1:13" ht="21.75" hidden="1" customHeight="1" x14ac:dyDescent="0.2">
      <c r="B574" s="35" t="s">
        <v>727</v>
      </c>
    </row>
    <row r="575" spans="1:13" ht="63.75" hidden="1" customHeight="1" x14ac:dyDescent="0.2">
      <c r="A575" s="5" t="s">
        <v>164</v>
      </c>
      <c r="B575" s="35" t="s">
        <v>250</v>
      </c>
      <c r="C575" s="5" t="s">
        <v>839</v>
      </c>
      <c r="D575" s="65">
        <v>383.33</v>
      </c>
      <c r="E575" s="36">
        <v>71.349999999999994</v>
      </c>
      <c r="F575" s="36">
        <v>27350.6</v>
      </c>
      <c r="G575" s="65">
        <v>383.33</v>
      </c>
      <c r="H575" s="36">
        <v>27350.6</v>
      </c>
      <c r="I575" s="5">
        <f>IF(D575-G575&gt;0,D575-G575,0)</f>
        <v>0</v>
      </c>
      <c r="J575" s="36">
        <f>I575*E575</f>
        <v>0</v>
      </c>
      <c r="K575" s="5">
        <f>IF(D575-G575&lt;0,G575-D575,0)</f>
        <v>0</v>
      </c>
      <c r="L575" s="36">
        <f>K575*E575</f>
        <v>0</v>
      </c>
      <c r="M575" s="45"/>
    </row>
    <row r="576" spans="1:13" ht="21.75" hidden="1" customHeight="1" x14ac:dyDescent="0.2">
      <c r="B576" s="35" t="s">
        <v>727</v>
      </c>
    </row>
    <row r="577" spans="1:13" ht="63.75" hidden="1" customHeight="1" x14ac:dyDescent="0.2">
      <c r="A577" s="5" t="s">
        <v>976</v>
      </c>
      <c r="B577" s="35" t="s">
        <v>788</v>
      </c>
      <c r="C577" s="5" t="s">
        <v>698</v>
      </c>
      <c r="D577" s="65">
        <v>40</v>
      </c>
      <c r="E577" s="36">
        <v>4840.99</v>
      </c>
      <c r="F577" s="36">
        <v>193639.6</v>
      </c>
      <c r="G577" s="65">
        <v>25</v>
      </c>
      <c r="H577" s="36">
        <v>121024.75</v>
      </c>
      <c r="I577" s="5">
        <f>IF(D577-G577&gt;0,D577-G577,0)</f>
        <v>15</v>
      </c>
      <c r="J577" s="36">
        <f>I577*E577</f>
        <v>72614.850000000006</v>
      </c>
      <c r="K577" s="5">
        <f>IF(D577-G577&lt;0,G577-D577,0)</f>
        <v>0</v>
      </c>
      <c r="L577" s="36">
        <f>K577*E577</f>
        <v>0</v>
      </c>
      <c r="M577" s="45"/>
    </row>
    <row r="578" spans="1:13" ht="21.75" hidden="1" customHeight="1" x14ac:dyDescent="0.2">
      <c r="B578" s="35" t="s">
        <v>41</v>
      </c>
    </row>
    <row r="579" spans="1:13" ht="63.75" hidden="1" customHeight="1" x14ac:dyDescent="0.2">
      <c r="A579" s="5" t="s">
        <v>562</v>
      </c>
      <c r="B579" s="35" t="s">
        <v>385</v>
      </c>
      <c r="C579" s="5" t="s">
        <v>698</v>
      </c>
      <c r="D579" s="65">
        <v>40</v>
      </c>
      <c r="E579" s="36">
        <v>1857.12</v>
      </c>
      <c r="F579" s="36">
        <v>74284.800000000003</v>
      </c>
      <c r="G579" s="65">
        <v>17</v>
      </c>
      <c r="H579" s="36">
        <v>31571.040000000001</v>
      </c>
      <c r="I579" s="5">
        <f>IF(D579-G579&gt;0,D579-G579,0)</f>
        <v>23</v>
      </c>
      <c r="J579" s="36">
        <f>I579*E579</f>
        <v>42713.760000000002</v>
      </c>
      <c r="K579" s="5">
        <f>IF(D579-G579&lt;0,G579-D579,0)</f>
        <v>0</v>
      </c>
      <c r="L579" s="36">
        <f>K579*E579</f>
        <v>0</v>
      </c>
      <c r="M579" s="45"/>
    </row>
    <row r="580" spans="1:13" ht="21.75" hidden="1" customHeight="1" x14ac:dyDescent="0.2">
      <c r="B580" s="35" t="s">
        <v>982</v>
      </c>
    </row>
    <row r="581" spans="1:13" ht="63.75" hidden="1" customHeight="1" x14ac:dyDescent="0.2">
      <c r="A581" s="5" t="s">
        <v>340</v>
      </c>
      <c r="B581" s="35" t="s">
        <v>373</v>
      </c>
      <c r="C581" s="5" t="s">
        <v>698</v>
      </c>
      <c r="D581" s="65">
        <v>0</v>
      </c>
      <c r="E581" s="36">
        <v>4880.9399999999996</v>
      </c>
      <c r="F581" s="36">
        <v>0</v>
      </c>
      <c r="G581" s="65">
        <v>17</v>
      </c>
      <c r="H581" s="36">
        <v>82975.98</v>
      </c>
      <c r="I581" s="5">
        <f>IF(D581-G581&gt;0,D581-G581,0)</f>
        <v>0</v>
      </c>
      <c r="J581" s="36">
        <f>I581*E581</f>
        <v>0</v>
      </c>
      <c r="K581" s="5">
        <f>IF(D581-G581&lt;0,G581-D581,0)</f>
        <v>17</v>
      </c>
      <c r="L581" s="36">
        <f>K581*E581</f>
        <v>82975.98</v>
      </c>
      <c r="M581" s="45"/>
    </row>
    <row r="582" spans="1:13" ht="63.75" hidden="1" customHeight="1" x14ac:dyDescent="0.2">
      <c r="B582" s="35" t="s">
        <v>33</v>
      </c>
    </row>
    <row r="583" spans="1:13" ht="63.75" hidden="1" customHeight="1" x14ac:dyDescent="0.2">
      <c r="B583" s="35" t="s">
        <v>542</v>
      </c>
    </row>
    <row r="584" spans="1:13" ht="12.75" hidden="1" customHeight="1" x14ac:dyDescent="0.2">
      <c r="B584" s="35" t="s">
        <v>627</v>
      </c>
    </row>
    <row r="585" spans="1:13" ht="12.75" hidden="1" customHeight="1" x14ac:dyDescent="0.2"/>
    <row r="586" spans="1:13" ht="63.75" hidden="1" customHeight="1" x14ac:dyDescent="0.2">
      <c r="A586" s="5" t="s">
        <v>525</v>
      </c>
      <c r="B586" s="35" t="s">
        <v>683</v>
      </c>
      <c r="C586" s="5" t="s">
        <v>698</v>
      </c>
      <c r="D586" s="65">
        <v>0</v>
      </c>
      <c r="E586" s="36">
        <v>2792.42</v>
      </c>
      <c r="F586" s="36">
        <v>0</v>
      </c>
      <c r="G586" s="65">
        <v>17</v>
      </c>
      <c r="H586" s="36">
        <v>47471.14</v>
      </c>
      <c r="I586" s="5">
        <f>IF(D586-G586&gt;0,D586-G586,0)</f>
        <v>0</v>
      </c>
      <c r="J586" s="36">
        <f>I586*E586</f>
        <v>0</v>
      </c>
      <c r="K586" s="5">
        <f>IF(D586-G586&lt;0,G586-D586,0)</f>
        <v>17</v>
      </c>
      <c r="L586" s="36">
        <f>K586*E586</f>
        <v>47471.14</v>
      </c>
      <c r="M586" s="45"/>
    </row>
    <row r="587" spans="1:13" ht="12.75" hidden="1" customHeight="1" x14ac:dyDescent="0.2">
      <c r="B587" s="35" t="s">
        <v>905</v>
      </c>
    </row>
    <row r="588" spans="1:13" ht="53.25" hidden="1" customHeight="1" x14ac:dyDescent="0.2">
      <c r="A588" s="5" t="s">
        <v>454</v>
      </c>
      <c r="B588" s="35" t="s">
        <v>812</v>
      </c>
      <c r="C588" s="5" t="s">
        <v>698</v>
      </c>
      <c r="D588" s="65">
        <v>0</v>
      </c>
      <c r="E588" s="36">
        <v>2239.0100000000002</v>
      </c>
      <c r="F588" s="36">
        <v>0</v>
      </c>
      <c r="G588" s="65">
        <v>17</v>
      </c>
      <c r="H588" s="36">
        <v>38063.17</v>
      </c>
      <c r="I588" s="5">
        <f>IF(D588-G588&gt;0,D588-G588,0)</f>
        <v>0</v>
      </c>
      <c r="J588" s="36">
        <f>I588*E588</f>
        <v>0</v>
      </c>
      <c r="K588" s="5">
        <f>IF(D588-G588&lt;0,G588-D588,0)</f>
        <v>17</v>
      </c>
      <c r="L588" s="36">
        <f>K588*E588</f>
        <v>38063.17</v>
      </c>
      <c r="M588" s="45"/>
    </row>
    <row r="589" spans="1:13" ht="12.75" hidden="1" customHeight="1" x14ac:dyDescent="0.2">
      <c r="B589" s="61" t="s">
        <v>892</v>
      </c>
      <c r="F589" s="28">
        <v>548665.66</v>
      </c>
      <c r="H589" s="28">
        <v>420162.68</v>
      </c>
    </row>
    <row r="590" spans="1:13" ht="12.75" hidden="1" customHeight="1" x14ac:dyDescent="0.2">
      <c r="B590" s="61" t="s">
        <v>422</v>
      </c>
    </row>
    <row r="591" spans="1:13" ht="74.25" hidden="1" customHeight="1" x14ac:dyDescent="0.2">
      <c r="A591" s="5" t="s">
        <v>770</v>
      </c>
      <c r="B591" s="35" t="s">
        <v>952</v>
      </c>
      <c r="C591" s="5" t="s">
        <v>698</v>
      </c>
      <c r="D591" s="65">
        <v>1</v>
      </c>
      <c r="E591" s="36">
        <v>2591.7399999999998</v>
      </c>
      <c r="F591" s="36">
        <v>2591.7399999999998</v>
      </c>
      <c r="G591" s="65">
        <v>3</v>
      </c>
      <c r="H591" s="36">
        <v>7775.22</v>
      </c>
      <c r="I591" s="5">
        <f>IF(D591-G591&gt;0,D591-G591,0)</f>
        <v>0</v>
      </c>
      <c r="J591" s="36">
        <f>I591*E591</f>
        <v>0</v>
      </c>
      <c r="K591" s="5">
        <f>IF(D591-G591&lt;0,G591-D591,0)</f>
        <v>2</v>
      </c>
      <c r="L591" s="36">
        <f>K591*E591</f>
        <v>5183.4799999999996</v>
      </c>
      <c r="M591" s="45"/>
    </row>
    <row r="592" spans="1:13" ht="42.75" hidden="1" customHeight="1" x14ac:dyDescent="0.2">
      <c r="B592" s="35" t="s">
        <v>861</v>
      </c>
    </row>
    <row r="593" spans="1:13" ht="63.75" hidden="1" customHeight="1" x14ac:dyDescent="0.2">
      <c r="A593" s="5" t="s">
        <v>292</v>
      </c>
      <c r="B593" s="35" t="s">
        <v>540</v>
      </c>
      <c r="C593" s="5" t="s">
        <v>698</v>
      </c>
      <c r="D593" s="65">
        <v>0</v>
      </c>
      <c r="E593" s="36">
        <v>15326.75</v>
      </c>
      <c r="F593" s="36">
        <v>0</v>
      </c>
      <c r="G593" s="65">
        <v>1</v>
      </c>
      <c r="H593" s="36">
        <v>15326.75</v>
      </c>
      <c r="I593" s="5">
        <f>IF(D593-G593&gt;0,D593-G593,0)</f>
        <v>0</v>
      </c>
      <c r="J593" s="36">
        <f>I593*E593</f>
        <v>0</v>
      </c>
      <c r="K593" s="5">
        <f>IF(D593-G593&lt;0,G593-D593,0)</f>
        <v>1</v>
      </c>
      <c r="L593" s="36">
        <f>K593*E593</f>
        <v>15326.75</v>
      </c>
      <c r="M593" s="45"/>
    </row>
    <row r="594" spans="1:13" ht="74.25" hidden="1" customHeight="1" x14ac:dyDescent="0.2">
      <c r="B594" s="35" t="s">
        <v>61</v>
      </c>
    </row>
    <row r="595" spans="1:13" ht="21.75" hidden="1" customHeight="1" x14ac:dyDescent="0.2">
      <c r="B595" s="35" t="s">
        <v>304</v>
      </c>
    </row>
    <row r="596" spans="1:13" ht="12.75" hidden="1" customHeight="1" x14ac:dyDescent="0.2">
      <c r="B596" s="61" t="s">
        <v>280</v>
      </c>
      <c r="F596" s="28">
        <v>117540.4</v>
      </c>
      <c r="H596" s="28">
        <v>23101.97</v>
      </c>
    </row>
    <row r="597" spans="1:13" ht="12.75" hidden="1" customHeight="1" x14ac:dyDescent="0.2">
      <c r="B597" s="61" t="s">
        <v>819</v>
      </c>
    </row>
    <row r="598" spans="1:13" ht="12.75" hidden="1" customHeight="1" x14ac:dyDescent="0.2">
      <c r="B598" s="61" t="s">
        <v>937</v>
      </c>
      <c r="F598" s="28">
        <v>877.12</v>
      </c>
      <c r="H598" s="28">
        <v>0</v>
      </c>
    </row>
    <row r="599" spans="1:13" ht="12.75" hidden="1" customHeight="1" x14ac:dyDescent="0.2">
      <c r="B599" s="61" t="s">
        <v>704</v>
      </c>
      <c r="F599" s="28">
        <v>684456.66</v>
      </c>
      <c r="H599" s="28">
        <v>443264.65</v>
      </c>
    </row>
    <row r="600" spans="1:13" ht="12.75" hidden="1" customHeight="1" x14ac:dyDescent="0.2">
      <c r="B600" s="61" t="s">
        <v>453</v>
      </c>
    </row>
    <row r="601" spans="1:13" ht="12.75" hidden="1" customHeight="1" x14ac:dyDescent="0.2"/>
    <row r="602" spans="1:13" ht="12.75" hidden="1" customHeight="1" x14ac:dyDescent="0.2">
      <c r="B602" s="61" t="s">
        <v>358</v>
      </c>
    </row>
    <row r="603" spans="1:13" ht="74.25" hidden="1" customHeight="1" x14ac:dyDescent="0.2">
      <c r="A603" s="5" t="s">
        <v>646</v>
      </c>
      <c r="B603" s="35" t="s">
        <v>1005</v>
      </c>
      <c r="C603" s="5" t="s">
        <v>839</v>
      </c>
      <c r="D603" s="65">
        <v>250</v>
      </c>
      <c r="E603" s="36">
        <v>81.48</v>
      </c>
      <c r="F603" s="36">
        <v>20370</v>
      </c>
      <c r="G603" s="65">
        <v>163.74</v>
      </c>
      <c r="H603" s="36">
        <v>13341.54</v>
      </c>
      <c r="I603" s="5">
        <f>IF(D603-G603&gt;0,D603-G603,0)</f>
        <v>86.26</v>
      </c>
      <c r="J603" s="36">
        <f>I603*E603</f>
        <v>7028.46</v>
      </c>
      <c r="K603" s="5">
        <f>IF(D603-G603&lt;0,G603-D603,0)</f>
        <v>0</v>
      </c>
      <c r="L603" s="36">
        <f>K603*E603</f>
        <v>0</v>
      </c>
      <c r="M603" s="45"/>
    </row>
    <row r="604" spans="1:13" ht="21.75" hidden="1" customHeight="1" x14ac:dyDescent="0.2">
      <c r="B604" s="35" t="s">
        <v>45</v>
      </c>
    </row>
    <row r="605" spans="1:13" ht="12.75" hidden="1" customHeight="1" x14ac:dyDescent="0.2">
      <c r="B605" s="61" t="s">
        <v>892</v>
      </c>
      <c r="F605" s="28">
        <v>20370</v>
      </c>
      <c r="H605" s="28">
        <v>13341.54</v>
      </c>
    </row>
    <row r="606" spans="1:13" ht="12.75" hidden="1" customHeight="1" x14ac:dyDescent="0.2">
      <c r="B606" s="61" t="s">
        <v>422</v>
      </c>
    </row>
    <row r="607" spans="1:13" ht="63.75" hidden="1" customHeight="1" x14ac:dyDescent="0.2">
      <c r="A607" s="5" t="s">
        <v>334</v>
      </c>
      <c r="B607" s="35" t="s">
        <v>20</v>
      </c>
      <c r="C607" s="5" t="s">
        <v>698</v>
      </c>
      <c r="D607" s="65">
        <v>3</v>
      </c>
      <c r="E607" s="36">
        <v>2995.71</v>
      </c>
      <c r="F607" s="36">
        <v>8987.1299999999992</v>
      </c>
      <c r="G607" s="65">
        <v>3</v>
      </c>
      <c r="H607" s="36">
        <v>8987.1299999999992</v>
      </c>
      <c r="I607" s="5">
        <f>IF(D607-G607&gt;0,D607-G607,0)</f>
        <v>0</v>
      </c>
      <c r="J607" s="36">
        <f>I607*E607</f>
        <v>0</v>
      </c>
      <c r="K607" s="5">
        <f>IF(D607-G607&lt;0,G607-D607,0)</f>
        <v>0</v>
      </c>
      <c r="L607" s="36">
        <f>K607*E607</f>
        <v>0</v>
      </c>
      <c r="M607" s="45"/>
    </row>
    <row r="608" spans="1:13" ht="42.75" hidden="1" customHeight="1" x14ac:dyDescent="0.2">
      <c r="B608" s="35" t="s">
        <v>678</v>
      </c>
    </row>
    <row r="609" spans="1:13" ht="63.75" hidden="1" customHeight="1" x14ac:dyDescent="0.2">
      <c r="A609" s="5" t="s">
        <v>296</v>
      </c>
      <c r="B609" s="35" t="s">
        <v>949</v>
      </c>
      <c r="C609" s="5" t="s">
        <v>698</v>
      </c>
      <c r="D609" s="65">
        <v>0</v>
      </c>
      <c r="E609" s="36">
        <v>133151.87</v>
      </c>
      <c r="F609" s="36">
        <v>0</v>
      </c>
      <c r="G609" s="65">
        <v>1</v>
      </c>
      <c r="H609" s="36">
        <v>133151.87</v>
      </c>
      <c r="I609" s="5">
        <f>IF(D609-G609&gt;0,D609-G609,0)</f>
        <v>0</v>
      </c>
      <c r="J609" s="36">
        <f>I609*E609</f>
        <v>0</v>
      </c>
      <c r="K609" s="5">
        <f>IF(D609-G609&lt;0,G609-D609,0)</f>
        <v>1</v>
      </c>
      <c r="L609" s="36">
        <f>K609*E609</f>
        <v>133151.87</v>
      </c>
      <c r="M609" s="45"/>
    </row>
    <row r="610" spans="1:13" ht="32.25" hidden="1" customHeight="1" x14ac:dyDescent="0.2">
      <c r="B610" s="35" t="s">
        <v>411</v>
      </c>
    </row>
    <row r="611" spans="1:13" ht="63.75" hidden="1" customHeight="1" x14ac:dyDescent="0.2">
      <c r="A611" s="5" t="s">
        <v>759</v>
      </c>
      <c r="B611" s="35" t="s">
        <v>272</v>
      </c>
      <c r="C611" s="5" t="s">
        <v>698</v>
      </c>
      <c r="D611" s="65">
        <v>0</v>
      </c>
      <c r="E611" s="36">
        <v>6704.89</v>
      </c>
      <c r="F611" s="36">
        <v>0</v>
      </c>
      <c r="G611" s="65">
        <v>2</v>
      </c>
      <c r="H611" s="36">
        <v>13409.78</v>
      </c>
      <c r="I611" s="5">
        <f>IF(D611-G611&gt;0,D611-G611,0)</f>
        <v>0</v>
      </c>
      <c r="J611" s="36">
        <f>I611*E611</f>
        <v>0</v>
      </c>
      <c r="K611" s="5">
        <f>IF(D611-G611&lt;0,G611-D611,0)</f>
        <v>2</v>
      </c>
      <c r="L611" s="36">
        <f>K611*E611</f>
        <v>13409.78</v>
      </c>
      <c r="M611" s="45"/>
    </row>
    <row r="612" spans="1:13" ht="21.75" hidden="1" customHeight="1" x14ac:dyDescent="0.2">
      <c r="B612" s="35" t="s">
        <v>848</v>
      </c>
    </row>
    <row r="613" spans="1:13" ht="63.75" hidden="1" customHeight="1" x14ac:dyDescent="0.2">
      <c r="A613" s="5" t="s">
        <v>401</v>
      </c>
      <c r="B613" s="35" t="s">
        <v>926</v>
      </c>
      <c r="C613" s="5" t="s">
        <v>698</v>
      </c>
      <c r="D613" s="65">
        <v>0</v>
      </c>
      <c r="E613" s="36">
        <v>7821.85</v>
      </c>
      <c r="F613" s="36">
        <v>0</v>
      </c>
      <c r="G613" s="65">
        <v>1</v>
      </c>
      <c r="H613" s="36">
        <v>7821.85</v>
      </c>
      <c r="I613" s="5">
        <f>IF(D613-G613&gt;0,D613-G613,0)</f>
        <v>0</v>
      </c>
      <c r="J613" s="36">
        <f>I613*E613</f>
        <v>0</v>
      </c>
      <c r="K613" s="5">
        <f>IF(D613-G613&lt;0,G613-D613,0)</f>
        <v>1</v>
      </c>
      <c r="L613" s="36">
        <f>K613*E613</f>
        <v>7821.85</v>
      </c>
      <c r="M613" s="45"/>
    </row>
    <row r="614" spans="1:13" ht="12.75" hidden="1" customHeight="1" x14ac:dyDescent="0.2"/>
    <row r="615" spans="1:13" ht="32.25" hidden="1" customHeight="1" x14ac:dyDescent="0.2">
      <c r="B615" s="35" t="s">
        <v>147</v>
      </c>
    </row>
    <row r="616" spans="1:13" ht="53.25" hidden="1" customHeight="1" x14ac:dyDescent="0.2">
      <c r="A616" s="5" t="s">
        <v>497</v>
      </c>
      <c r="B616" s="35" t="s">
        <v>725</v>
      </c>
      <c r="C616" s="5" t="s">
        <v>1049</v>
      </c>
      <c r="D616" s="65">
        <v>0</v>
      </c>
      <c r="E616" s="36">
        <v>80.34</v>
      </c>
      <c r="F616" s="36">
        <v>0</v>
      </c>
      <c r="G616" s="65">
        <v>168</v>
      </c>
      <c r="H616" s="36">
        <v>13497.12</v>
      </c>
      <c r="I616" s="5">
        <f t="shared" ref="I616:I617" si="148">IF(D616-G616&gt;0,D616-G616,0)</f>
        <v>0</v>
      </c>
      <c r="J616" s="36">
        <f t="shared" ref="J616:J617" si="149">I616*E616</f>
        <v>0</v>
      </c>
      <c r="K616" s="5">
        <f t="shared" ref="K616:K617" si="150">IF(D616-G616&lt;0,G616-D616,0)</f>
        <v>168</v>
      </c>
      <c r="L616" s="36">
        <f t="shared" ref="L616:L617" si="151">K616*E616</f>
        <v>13497.12</v>
      </c>
      <c r="M616" s="45"/>
    </row>
    <row r="617" spans="1:13" ht="63.75" hidden="1" customHeight="1" x14ac:dyDescent="0.2">
      <c r="A617" s="5" t="s">
        <v>315</v>
      </c>
      <c r="B617" s="35" t="s">
        <v>151</v>
      </c>
      <c r="C617" s="5" t="s">
        <v>1066</v>
      </c>
      <c r="D617" s="65">
        <v>0</v>
      </c>
      <c r="E617" s="36">
        <v>26710.54</v>
      </c>
      <c r="F617" s="36">
        <v>0</v>
      </c>
      <c r="G617" s="65">
        <v>1</v>
      </c>
      <c r="H617" s="36">
        <v>26710.54</v>
      </c>
      <c r="I617" s="5">
        <f t="shared" si="148"/>
        <v>0</v>
      </c>
      <c r="J617" s="36">
        <f t="shared" si="149"/>
        <v>0</v>
      </c>
      <c r="K617" s="5">
        <f t="shared" si="150"/>
        <v>1</v>
      </c>
      <c r="L617" s="36">
        <f t="shared" si="151"/>
        <v>26710.54</v>
      </c>
      <c r="M617" s="45"/>
    </row>
    <row r="618" spans="1:13" ht="63.75" hidden="1" customHeight="1" x14ac:dyDescent="0.2">
      <c r="B618" s="35" t="s">
        <v>776</v>
      </c>
    </row>
    <row r="619" spans="1:13" ht="12.75" hidden="1" customHeight="1" x14ac:dyDescent="0.2">
      <c r="B619" s="35" t="s">
        <v>543</v>
      </c>
    </row>
    <row r="620" spans="1:13" ht="63.75" hidden="1" customHeight="1" x14ac:dyDescent="0.2">
      <c r="A620" s="5" t="s">
        <v>351</v>
      </c>
      <c r="B620" s="35" t="s">
        <v>923</v>
      </c>
      <c r="C620" s="5" t="s">
        <v>1049</v>
      </c>
      <c r="D620" s="65">
        <v>0</v>
      </c>
      <c r="E620" s="36">
        <v>108.64</v>
      </c>
      <c r="F620" s="36">
        <v>0</v>
      </c>
      <c r="G620" s="65">
        <v>54.58</v>
      </c>
      <c r="H620" s="36">
        <v>5929.57</v>
      </c>
      <c r="I620" s="5">
        <f>IF(D620-G620&gt;0,D620-G620,0)</f>
        <v>0</v>
      </c>
      <c r="J620" s="36">
        <f>I620*E620</f>
        <v>0</v>
      </c>
      <c r="K620" s="5">
        <f>IF(D620-G620&lt;0,G620-D620,0)</f>
        <v>54.58</v>
      </c>
      <c r="L620" s="36">
        <f>K620*E620</f>
        <v>5929.57</v>
      </c>
      <c r="M620" s="45"/>
    </row>
    <row r="621" spans="1:13" ht="21.75" hidden="1" customHeight="1" x14ac:dyDescent="0.2">
      <c r="B621" s="35" t="s">
        <v>727</v>
      </c>
    </row>
    <row r="622" spans="1:13" ht="12.75" hidden="1" customHeight="1" x14ac:dyDescent="0.2">
      <c r="B622" s="61" t="s">
        <v>280</v>
      </c>
      <c r="F622" s="28">
        <v>151521.34</v>
      </c>
      <c r="H622" s="28">
        <v>209507.86</v>
      </c>
    </row>
    <row r="623" spans="1:13" ht="12.75" hidden="1" customHeight="1" x14ac:dyDescent="0.2">
      <c r="B623" s="61" t="s">
        <v>305</v>
      </c>
      <c r="F623" s="28">
        <v>171891.34</v>
      </c>
      <c r="H623" s="28">
        <v>222849.4</v>
      </c>
    </row>
    <row r="624" spans="1:13" ht="12.75" hidden="1" customHeight="1" x14ac:dyDescent="0.2">
      <c r="B624" s="61" t="s">
        <v>1027</v>
      </c>
    </row>
    <row r="625" spans="1:13" ht="12.75" hidden="1" customHeight="1" x14ac:dyDescent="0.2">
      <c r="B625" s="61" t="s">
        <v>358</v>
      </c>
    </row>
    <row r="626" spans="1:13" ht="63.75" hidden="1" customHeight="1" x14ac:dyDescent="0.2">
      <c r="A626" s="5" t="s">
        <v>24</v>
      </c>
      <c r="B626" s="35" t="s">
        <v>1074</v>
      </c>
      <c r="C626" s="5" t="s">
        <v>698</v>
      </c>
      <c r="D626" s="65">
        <v>6</v>
      </c>
      <c r="E626" s="36">
        <v>145.19</v>
      </c>
      <c r="F626" s="36">
        <v>871.14</v>
      </c>
      <c r="G626" s="65">
        <v>6</v>
      </c>
      <c r="H626" s="36">
        <v>871.14</v>
      </c>
      <c r="I626" s="5">
        <f t="shared" ref="I626:I627" si="152">IF(D626-G626&gt;0,D626-G626,0)</f>
        <v>0</v>
      </c>
      <c r="J626" s="36">
        <f t="shared" ref="J626:J627" si="153">I626*E626</f>
        <v>0</v>
      </c>
      <c r="K626" s="5">
        <f t="shared" ref="K626:K627" si="154">IF(D626-G626&lt;0,G626-D626,0)</f>
        <v>0</v>
      </c>
      <c r="L626" s="36">
        <f t="shared" ref="L626:L627" si="155">K626*E626</f>
        <v>0</v>
      </c>
      <c r="M626" s="45"/>
    </row>
    <row r="627" spans="1:13" ht="63.75" hidden="1" customHeight="1" x14ac:dyDescent="0.2">
      <c r="A627" s="5" t="s">
        <v>844</v>
      </c>
      <c r="B627" s="35" t="s">
        <v>87</v>
      </c>
      <c r="C627" s="5" t="s">
        <v>698</v>
      </c>
      <c r="D627" s="65">
        <v>1</v>
      </c>
      <c r="E627" s="36">
        <v>1729.83</v>
      </c>
      <c r="F627" s="36">
        <v>1729.83</v>
      </c>
      <c r="G627" s="65">
        <v>1</v>
      </c>
      <c r="H627" s="36">
        <v>1729.83</v>
      </c>
      <c r="I627" s="5">
        <f t="shared" si="152"/>
        <v>0</v>
      </c>
      <c r="J627" s="36">
        <f t="shared" si="153"/>
        <v>0</v>
      </c>
      <c r="K627" s="5">
        <f t="shared" si="154"/>
        <v>0</v>
      </c>
      <c r="L627" s="36">
        <f t="shared" si="155"/>
        <v>0</v>
      </c>
      <c r="M627" s="45"/>
    </row>
    <row r="628" spans="1:13" ht="12.75" hidden="1" customHeight="1" x14ac:dyDescent="0.2"/>
    <row r="629" spans="1:13" ht="12.75" hidden="1" customHeight="1" x14ac:dyDescent="0.2">
      <c r="B629" s="61" t="s">
        <v>892</v>
      </c>
      <c r="F629" s="28">
        <v>174359.95</v>
      </c>
      <c r="H629" s="28">
        <v>2600.9699999999998</v>
      </c>
    </row>
    <row r="630" spans="1:13" ht="12.75" hidden="1" customHeight="1" x14ac:dyDescent="0.2">
      <c r="B630" s="61" t="s">
        <v>114</v>
      </c>
    </row>
    <row r="631" spans="1:13" ht="12.75" hidden="1" customHeight="1" x14ac:dyDescent="0.2">
      <c r="B631" s="61" t="s">
        <v>658</v>
      </c>
      <c r="F631" s="28">
        <v>13380.7</v>
      </c>
      <c r="H631" s="28">
        <v>0</v>
      </c>
    </row>
    <row r="632" spans="1:13" ht="12.75" hidden="1" customHeight="1" x14ac:dyDescent="0.2">
      <c r="B632" s="61" t="s">
        <v>819</v>
      </c>
    </row>
    <row r="633" spans="1:13" ht="53.25" hidden="1" customHeight="1" x14ac:dyDescent="0.2">
      <c r="A633" s="5" t="s">
        <v>701</v>
      </c>
      <c r="B633" s="35" t="s">
        <v>68</v>
      </c>
      <c r="C633" s="5" t="s">
        <v>698</v>
      </c>
      <c r="D633" s="65">
        <v>1</v>
      </c>
      <c r="E633" s="36">
        <v>2911.43</v>
      </c>
      <c r="F633" s="36">
        <v>2911.43</v>
      </c>
      <c r="G633" s="65">
        <v>3</v>
      </c>
      <c r="H633" s="36">
        <v>8734.2900000000009</v>
      </c>
      <c r="I633" s="5">
        <f>IF(D633-G633&gt;0,D633-G633,0)</f>
        <v>0</v>
      </c>
      <c r="J633" s="36">
        <f>I633*E633</f>
        <v>0</v>
      </c>
      <c r="K633" s="5">
        <f>IF(D633-G633&lt;0,G633-D633,0)</f>
        <v>2</v>
      </c>
      <c r="L633" s="36">
        <f>K633*E633</f>
        <v>5822.86</v>
      </c>
      <c r="M633" s="45"/>
    </row>
    <row r="634" spans="1:13" ht="12.75" hidden="1" customHeight="1" x14ac:dyDescent="0.2">
      <c r="B634" s="61" t="s">
        <v>937</v>
      </c>
      <c r="F634" s="28">
        <v>115085.8</v>
      </c>
      <c r="H634" s="28">
        <v>8734.2900000000009</v>
      </c>
    </row>
    <row r="635" spans="1:13" ht="12.75" hidden="1" customHeight="1" x14ac:dyDescent="0.2">
      <c r="B635" s="61" t="s">
        <v>895</v>
      </c>
      <c r="F635" s="28">
        <v>302826.45</v>
      </c>
      <c r="H635" s="28">
        <v>11335.26</v>
      </c>
    </row>
    <row r="636" spans="1:13" ht="12.75" hidden="1" customHeight="1" x14ac:dyDescent="0.2">
      <c r="B636" s="61" t="s">
        <v>779</v>
      </c>
    </row>
    <row r="637" spans="1:13" ht="12.75" hidden="1" customHeight="1" x14ac:dyDescent="0.2">
      <c r="B637" s="61" t="s">
        <v>819</v>
      </c>
    </row>
    <row r="638" spans="1:13" ht="74.25" hidden="1" customHeight="1" x14ac:dyDescent="0.2">
      <c r="A638" s="5" t="s">
        <v>432</v>
      </c>
      <c r="B638" s="35" t="s">
        <v>689</v>
      </c>
      <c r="C638" s="5" t="s">
        <v>1038</v>
      </c>
      <c r="D638" s="65">
        <v>5.8</v>
      </c>
      <c r="E638" s="36">
        <v>3906.52</v>
      </c>
      <c r="F638" s="36">
        <v>22657.82</v>
      </c>
      <c r="G638" s="65">
        <v>24.76</v>
      </c>
      <c r="H638" s="36">
        <v>96725.440000000002</v>
      </c>
      <c r="I638" s="5">
        <f>IF(D638-G638&gt;0,D638-G638,0)</f>
        <v>0</v>
      </c>
      <c r="J638" s="36">
        <f>I638*E638</f>
        <v>0</v>
      </c>
      <c r="K638" s="5">
        <f>IF(D638-G638&lt;0,G638-D638,0)</f>
        <v>18.96</v>
      </c>
      <c r="L638" s="36">
        <f>K638*E638</f>
        <v>74067.62</v>
      </c>
      <c r="M638" s="45"/>
    </row>
    <row r="639" spans="1:13" ht="53.25" hidden="1" customHeight="1" x14ac:dyDescent="0.2">
      <c r="B639" s="35" t="s">
        <v>834</v>
      </c>
    </row>
    <row r="640" spans="1:13" ht="63.75" hidden="1" customHeight="1" x14ac:dyDescent="0.2">
      <c r="A640" s="5" t="s">
        <v>253</v>
      </c>
      <c r="B640" s="35" t="s">
        <v>371</v>
      </c>
      <c r="C640" s="5" t="s">
        <v>698</v>
      </c>
      <c r="D640" s="65">
        <v>0</v>
      </c>
      <c r="E640" s="36">
        <v>3023.04</v>
      </c>
      <c r="F640" s="36">
        <v>0</v>
      </c>
      <c r="G640" s="65">
        <v>1</v>
      </c>
      <c r="H640" s="36">
        <v>3023.04</v>
      </c>
      <c r="I640" s="5">
        <f>IF(D640-G640&gt;0,D640-G640,0)</f>
        <v>0</v>
      </c>
      <c r="J640" s="36">
        <f>I640*E640</f>
        <v>0</v>
      </c>
      <c r="K640" s="5">
        <f>IF(D640-G640&lt;0,G640-D640,0)</f>
        <v>1</v>
      </c>
      <c r="L640" s="36">
        <f>K640*E640</f>
        <v>3023.04</v>
      </c>
      <c r="M640" s="45"/>
    </row>
    <row r="641" spans="1:13" ht="21.75" hidden="1" customHeight="1" x14ac:dyDescent="0.2">
      <c r="B641" s="35" t="s">
        <v>5</v>
      </c>
    </row>
    <row r="642" spans="1:13" ht="12.75" hidden="1" customHeight="1" x14ac:dyDescent="0.2">
      <c r="B642" s="61" t="s">
        <v>937</v>
      </c>
      <c r="F642" s="28">
        <v>24829.33</v>
      </c>
      <c r="H642" s="28">
        <v>99748.479999999996</v>
      </c>
    </row>
    <row r="643" spans="1:13" ht="12.75" hidden="1" customHeight="1" x14ac:dyDescent="0.2">
      <c r="B643" s="61" t="s">
        <v>278</v>
      </c>
      <c r="F643" s="28">
        <v>24829.33</v>
      </c>
      <c r="H643" s="28">
        <v>99748.479999999996</v>
      </c>
    </row>
    <row r="644" spans="1:13" ht="12.75" hidden="1" customHeight="1" x14ac:dyDescent="0.2">
      <c r="B644" s="61" t="s">
        <v>17</v>
      </c>
    </row>
    <row r="645" spans="1:13" ht="12.75" hidden="1" customHeight="1" x14ac:dyDescent="0.2">
      <c r="B645" s="61" t="s">
        <v>819</v>
      </c>
    </row>
    <row r="646" spans="1:13" ht="63.75" hidden="1" customHeight="1" x14ac:dyDescent="0.2">
      <c r="A646" s="5" t="s">
        <v>641</v>
      </c>
      <c r="B646" s="35" t="s">
        <v>685</v>
      </c>
      <c r="C646" s="5" t="s">
        <v>698</v>
      </c>
      <c r="D646" s="65">
        <v>25</v>
      </c>
      <c r="E646" s="36">
        <v>219.81</v>
      </c>
      <c r="F646" s="36">
        <v>5495.25</v>
      </c>
      <c r="G646" s="65">
        <v>16</v>
      </c>
      <c r="H646" s="36">
        <v>3516.96</v>
      </c>
      <c r="I646" s="5">
        <f>IF(D646-G646&gt;0,D646-G646,0)</f>
        <v>9</v>
      </c>
      <c r="J646" s="36">
        <f>I646*E646</f>
        <v>1978.29</v>
      </c>
      <c r="K646" s="5">
        <f>IF(D646-G646&lt;0,G646-D646,0)</f>
        <v>0</v>
      </c>
      <c r="L646" s="36">
        <f>K646*E646</f>
        <v>0</v>
      </c>
      <c r="M646" s="45"/>
    </row>
    <row r="647" spans="1:13" ht="12.75" hidden="1" customHeight="1" x14ac:dyDescent="0.2"/>
    <row r="648" spans="1:13" ht="12.75" hidden="1" customHeight="1" x14ac:dyDescent="0.2">
      <c r="B648" s="61" t="s">
        <v>937</v>
      </c>
      <c r="F648" s="28">
        <v>36576.85</v>
      </c>
      <c r="H648" s="28">
        <v>3516.96</v>
      </c>
    </row>
    <row r="649" spans="1:13" ht="12.75" hidden="1" customHeight="1" x14ac:dyDescent="0.2">
      <c r="B649" s="61" t="s">
        <v>126</v>
      </c>
      <c r="F649" s="28">
        <v>36576.85</v>
      </c>
      <c r="H649" s="28">
        <v>3516.96</v>
      </c>
    </row>
    <row r="650" spans="1:13" ht="12.75" hidden="1" customHeight="1" x14ac:dyDescent="0.2">
      <c r="B650" s="61" t="s">
        <v>693</v>
      </c>
      <c r="F650" s="28">
        <v>6306860.46</v>
      </c>
      <c r="H650" s="28">
        <v>11983450.67</v>
      </c>
    </row>
    <row r="651" spans="1:13" ht="12.75" hidden="1" customHeight="1" x14ac:dyDescent="0.2">
      <c r="B651" s="61" t="s">
        <v>747</v>
      </c>
    </row>
    <row r="652" spans="1:13" ht="12.75" hidden="1" customHeight="1" x14ac:dyDescent="0.2">
      <c r="B652" s="61" t="s">
        <v>143</v>
      </c>
    </row>
    <row r="653" spans="1:13" ht="12.75" hidden="1" customHeight="1" x14ac:dyDescent="0.2">
      <c r="B653" s="61" t="s">
        <v>220</v>
      </c>
    </row>
    <row r="654" spans="1:13" ht="12.75" hidden="1" customHeight="1" x14ac:dyDescent="0.2">
      <c r="B654" s="61" t="s">
        <v>805</v>
      </c>
      <c r="F654" s="28">
        <v>228900.16</v>
      </c>
      <c r="H654" s="28">
        <v>0</v>
      </c>
    </row>
    <row r="655" spans="1:13" ht="12.75" hidden="1" customHeight="1" x14ac:dyDescent="0.2">
      <c r="B655" s="61" t="s">
        <v>306</v>
      </c>
    </row>
    <row r="656" spans="1:13" ht="12.75" hidden="1" customHeight="1" x14ac:dyDescent="0.2">
      <c r="B656" s="61" t="s">
        <v>18</v>
      </c>
      <c r="F656" s="28">
        <v>342655.37</v>
      </c>
      <c r="H656" s="28">
        <v>0</v>
      </c>
    </row>
    <row r="657" spans="1:13" ht="12.75" hidden="1" customHeight="1" x14ac:dyDescent="0.2">
      <c r="B657" s="61" t="s">
        <v>16</v>
      </c>
    </row>
    <row r="658" spans="1:13" ht="12.75" hidden="1" customHeight="1" x14ac:dyDescent="0.2">
      <c r="B658" s="61" t="s">
        <v>598</v>
      </c>
      <c r="F658" s="28">
        <v>13347.36</v>
      </c>
      <c r="H658" s="28">
        <v>0</v>
      </c>
    </row>
    <row r="659" spans="1:13" ht="12.75" hidden="1" customHeight="1" x14ac:dyDescent="0.2">
      <c r="B659" s="61" t="s">
        <v>97</v>
      </c>
    </row>
    <row r="660" spans="1:13" ht="12.75" hidden="1" customHeight="1" x14ac:dyDescent="0.2">
      <c r="B660" s="61" t="s">
        <v>766</v>
      </c>
      <c r="F660" s="28">
        <v>63321.54</v>
      </c>
      <c r="H660" s="28">
        <v>0</v>
      </c>
    </row>
    <row r="661" spans="1:13" ht="12.75" hidden="1" customHeight="1" x14ac:dyDescent="0.2">
      <c r="B661" s="61" t="s">
        <v>117</v>
      </c>
      <c r="F661" s="28">
        <v>648224.43000000005</v>
      </c>
      <c r="H661" s="28">
        <v>0</v>
      </c>
    </row>
    <row r="662" spans="1:13" ht="12.75" hidden="1" customHeight="1" x14ac:dyDescent="0.2">
      <c r="B662" s="61" t="s">
        <v>583</v>
      </c>
      <c r="F662" s="28">
        <v>648224.43000000005</v>
      </c>
      <c r="H662" s="28">
        <v>0</v>
      </c>
    </row>
    <row r="663" spans="1:13" ht="12.75" hidden="1" customHeight="1" x14ac:dyDescent="0.2">
      <c r="B663" s="61" t="s">
        <v>963</v>
      </c>
    </row>
    <row r="664" spans="1:13" ht="12.75" hidden="1" customHeight="1" x14ac:dyDescent="0.2">
      <c r="B664" s="61" t="s">
        <v>819</v>
      </c>
    </row>
    <row r="665" spans="1:13" ht="63.75" hidden="1" customHeight="1" x14ac:dyDescent="0.2">
      <c r="A665" s="5" t="s">
        <v>599</v>
      </c>
      <c r="B665" s="35" t="s">
        <v>322</v>
      </c>
      <c r="C665" s="5" t="s">
        <v>698</v>
      </c>
      <c r="D665" s="65">
        <v>1</v>
      </c>
      <c r="E665" s="36">
        <v>27485.27</v>
      </c>
      <c r="F665" s="36">
        <v>27485.27</v>
      </c>
      <c r="G665" s="65">
        <v>2</v>
      </c>
      <c r="H665" s="36">
        <v>54970.54</v>
      </c>
      <c r="I665" s="5">
        <f>IF(D665-G665&gt;0,D665-G665,0)</f>
        <v>0</v>
      </c>
      <c r="J665" s="36">
        <f>I665*E665</f>
        <v>0</v>
      </c>
      <c r="K665" s="5">
        <f>IF(D665-G665&lt;0,G665-D665,0)</f>
        <v>1</v>
      </c>
      <c r="L665" s="36">
        <f>K665*E665</f>
        <v>27485.27</v>
      </c>
      <c r="M665" s="45"/>
    </row>
    <row r="666" spans="1:13" ht="21.75" hidden="1" customHeight="1" x14ac:dyDescent="0.2">
      <c r="B666" s="35" t="s">
        <v>379</v>
      </c>
    </row>
    <row r="667" spans="1:13" ht="63.75" hidden="1" customHeight="1" x14ac:dyDescent="0.2">
      <c r="A667" s="5" t="s">
        <v>654</v>
      </c>
      <c r="B667" s="35" t="s">
        <v>584</v>
      </c>
      <c r="C667" s="5" t="s">
        <v>698</v>
      </c>
      <c r="D667" s="65">
        <v>50</v>
      </c>
      <c r="E667" s="36">
        <v>343.27</v>
      </c>
      <c r="F667" s="36">
        <v>17163.5</v>
      </c>
      <c r="G667" s="65">
        <v>84</v>
      </c>
      <c r="H667" s="36">
        <v>28834.68</v>
      </c>
      <c r="I667" s="5">
        <f>IF(D667-G667&gt;0,D667-G667,0)</f>
        <v>0</v>
      </c>
      <c r="J667" s="36">
        <f>I667*E667</f>
        <v>0</v>
      </c>
      <c r="K667" s="5">
        <f>IF(D667-G667&lt;0,G667-D667,0)</f>
        <v>34</v>
      </c>
      <c r="L667" s="36">
        <f>K667*E667</f>
        <v>11671.18</v>
      </c>
      <c r="M667" s="45"/>
    </row>
    <row r="668" spans="1:13" ht="63.75" hidden="1" customHeight="1" x14ac:dyDescent="0.2">
      <c r="B668" s="35" t="s">
        <v>406</v>
      </c>
    </row>
    <row r="669" spans="1:13" ht="63.75" hidden="1" customHeight="1" x14ac:dyDescent="0.2">
      <c r="B669" s="35" t="s">
        <v>157</v>
      </c>
    </row>
    <row r="670" spans="1:13" ht="12.75" hidden="1" customHeight="1" x14ac:dyDescent="0.2"/>
    <row r="671" spans="1:13" ht="12.75" hidden="1" customHeight="1" x14ac:dyDescent="0.2">
      <c r="B671" s="35" t="s">
        <v>905</v>
      </c>
    </row>
    <row r="672" spans="1:13" ht="53.25" hidden="1" customHeight="1" x14ac:dyDescent="0.2">
      <c r="A672" s="5" t="s">
        <v>297</v>
      </c>
      <c r="B672" s="35" t="s">
        <v>391</v>
      </c>
      <c r="C672" s="5" t="s">
        <v>698</v>
      </c>
      <c r="D672" s="65">
        <v>1</v>
      </c>
      <c r="E672" s="36">
        <v>7489.18</v>
      </c>
      <c r="F672" s="36">
        <v>7489.18</v>
      </c>
      <c r="G672" s="65">
        <v>1</v>
      </c>
      <c r="H672" s="36">
        <v>7489.18</v>
      </c>
      <c r="I672" s="5">
        <f t="shared" ref="I672:I673" si="156">IF(D672-G672&gt;0,D672-G672,0)</f>
        <v>0</v>
      </c>
      <c r="J672" s="36">
        <f t="shared" ref="J672:J673" si="157">I672*E672</f>
        <v>0</v>
      </c>
      <c r="K672" s="5">
        <f t="shared" ref="K672:K673" si="158">IF(D672-G672&lt;0,G672-D672,0)</f>
        <v>0</v>
      </c>
      <c r="L672" s="36">
        <f t="shared" ref="L672:L673" si="159">K672*E672</f>
        <v>0</v>
      </c>
      <c r="M672" s="45"/>
    </row>
    <row r="673" spans="1:13" ht="32.25" hidden="1" customHeight="1" x14ac:dyDescent="0.2">
      <c r="A673" s="5" t="s">
        <v>760</v>
      </c>
      <c r="B673" s="35" t="s">
        <v>974</v>
      </c>
      <c r="C673" s="5" t="s">
        <v>698</v>
      </c>
      <c r="D673" s="65">
        <v>1</v>
      </c>
      <c r="E673" s="36">
        <v>8737.3799999999992</v>
      </c>
      <c r="F673" s="36">
        <v>8737.3799999999992</v>
      </c>
      <c r="G673" s="65">
        <v>1</v>
      </c>
      <c r="H673" s="36">
        <v>8737.3799999999992</v>
      </c>
      <c r="I673" s="5">
        <f t="shared" si="156"/>
        <v>0</v>
      </c>
      <c r="J673" s="36">
        <f t="shared" si="157"/>
        <v>0</v>
      </c>
      <c r="K673" s="5">
        <f t="shared" si="158"/>
        <v>0</v>
      </c>
      <c r="L673" s="36">
        <f t="shared" si="159"/>
        <v>0</v>
      </c>
      <c r="M673" s="45"/>
    </row>
    <row r="674" spans="1:13" ht="12.75" hidden="1" customHeight="1" x14ac:dyDescent="0.2">
      <c r="B674" s="61" t="s">
        <v>937</v>
      </c>
      <c r="F674" s="28">
        <v>60875.33</v>
      </c>
      <c r="H674" s="28">
        <v>100031.78</v>
      </c>
    </row>
    <row r="675" spans="1:13" ht="12.75" hidden="1" customHeight="1" x14ac:dyDescent="0.2">
      <c r="B675" s="61" t="s">
        <v>662</v>
      </c>
      <c r="F675" s="28">
        <v>60875.33</v>
      </c>
      <c r="H675" s="28">
        <v>100031.78</v>
      </c>
    </row>
    <row r="676" spans="1:13" ht="12.75" hidden="1" customHeight="1" x14ac:dyDescent="0.2">
      <c r="B676" s="61" t="s">
        <v>353</v>
      </c>
    </row>
    <row r="677" spans="1:13" ht="12.75" hidden="1" customHeight="1" x14ac:dyDescent="0.2">
      <c r="B677" s="61" t="s">
        <v>478</v>
      </c>
    </row>
    <row r="678" spans="1:13" ht="63.75" hidden="1" customHeight="1" x14ac:dyDescent="0.2">
      <c r="A678" s="5" t="s">
        <v>328</v>
      </c>
      <c r="B678" s="35" t="s">
        <v>572</v>
      </c>
      <c r="C678" s="5" t="s">
        <v>679</v>
      </c>
      <c r="D678" s="65">
        <v>0</v>
      </c>
      <c r="E678" s="36">
        <v>74.239999999999995</v>
      </c>
      <c r="F678" s="36">
        <v>0</v>
      </c>
      <c r="G678" s="65">
        <v>4813.04</v>
      </c>
      <c r="H678" s="36">
        <v>357320.09</v>
      </c>
      <c r="I678" s="5">
        <f>IF(D678-G678&gt;0,D678-G678,0)</f>
        <v>0</v>
      </c>
      <c r="J678" s="36">
        <f>I678*E678</f>
        <v>0</v>
      </c>
      <c r="K678" s="5">
        <f>IF(D678-G678&lt;0,G678-D678,0)</f>
        <v>4813.04</v>
      </c>
      <c r="L678" s="36">
        <f>K678*E678</f>
        <v>357320.09</v>
      </c>
      <c r="M678" s="45"/>
    </row>
    <row r="679" spans="1:13" ht="32.25" hidden="1" customHeight="1" x14ac:dyDescent="0.2">
      <c r="B679" s="35" t="s">
        <v>579</v>
      </c>
    </row>
    <row r="680" spans="1:13" ht="74.25" hidden="1" customHeight="1" x14ac:dyDescent="0.2">
      <c r="A680" s="5" t="s">
        <v>1025</v>
      </c>
      <c r="B680" s="35" t="s">
        <v>242</v>
      </c>
      <c r="C680" s="5" t="s">
        <v>101</v>
      </c>
      <c r="D680" s="65">
        <v>0</v>
      </c>
      <c r="E680" s="36">
        <v>25.7</v>
      </c>
      <c r="F680" s="36">
        <v>0</v>
      </c>
      <c r="G680" s="65">
        <v>1551.53</v>
      </c>
      <c r="H680" s="36">
        <v>39874.32</v>
      </c>
      <c r="I680" s="5">
        <f>IF(D680-G680&gt;0,D680-G680,0)</f>
        <v>0</v>
      </c>
      <c r="J680" s="36">
        <f>I680*E680</f>
        <v>0</v>
      </c>
      <c r="K680" s="5">
        <f>IF(D680-G680&lt;0,G680-D680,0)</f>
        <v>1551.53</v>
      </c>
      <c r="L680" s="36">
        <f>K680*E680</f>
        <v>39874.32</v>
      </c>
      <c r="M680" s="45"/>
    </row>
    <row r="681" spans="1:13" ht="12.75" hidden="1" customHeight="1" x14ac:dyDescent="0.2">
      <c r="B681" s="35" t="s">
        <v>905</v>
      </c>
    </row>
    <row r="682" spans="1:13" ht="74.25" hidden="1" customHeight="1" x14ac:dyDescent="0.2">
      <c r="A682" s="5" t="s">
        <v>25</v>
      </c>
      <c r="B682" s="35" t="s">
        <v>381</v>
      </c>
      <c r="C682" s="5" t="s">
        <v>1038</v>
      </c>
      <c r="D682" s="65">
        <v>0</v>
      </c>
      <c r="E682" s="36">
        <v>112.33</v>
      </c>
      <c r="F682" s="36">
        <v>0</v>
      </c>
      <c r="G682" s="65">
        <v>4740.07</v>
      </c>
      <c r="H682" s="36">
        <v>532452.06000000006</v>
      </c>
      <c r="I682" s="5">
        <f t="shared" ref="I682:I684" si="160">IF(D682-G682&gt;0,D682-G682,0)</f>
        <v>0</v>
      </c>
      <c r="J682" s="36">
        <f t="shared" ref="J682:J684" si="161">I682*E682</f>
        <v>0</v>
      </c>
      <c r="K682" s="5">
        <f t="shared" ref="K682:K684" si="162">IF(D682-G682&lt;0,G682-D682,0)</f>
        <v>4740.07</v>
      </c>
      <c r="L682" s="36">
        <f t="shared" ref="L682:L684" si="163">K682*E682</f>
        <v>532452.06000000006</v>
      </c>
      <c r="M682" s="45"/>
    </row>
    <row r="683" spans="1:13" ht="53.25" hidden="1" customHeight="1" x14ac:dyDescent="0.2">
      <c r="A683" s="5" t="s">
        <v>152</v>
      </c>
      <c r="B683" s="35" t="s">
        <v>787</v>
      </c>
      <c r="C683" s="5" t="s">
        <v>1038</v>
      </c>
      <c r="D683" s="65">
        <v>0</v>
      </c>
      <c r="E683" s="36">
        <v>164.09</v>
      </c>
      <c r="F683" s="36">
        <v>0</v>
      </c>
      <c r="G683" s="65">
        <v>1166.48</v>
      </c>
      <c r="H683" s="36">
        <v>191407.7</v>
      </c>
      <c r="I683" s="5">
        <f t="shared" si="160"/>
        <v>0</v>
      </c>
      <c r="J683" s="36">
        <f t="shared" si="161"/>
        <v>0</v>
      </c>
      <c r="K683" s="5">
        <f t="shared" si="162"/>
        <v>1166.48</v>
      </c>
      <c r="L683" s="36">
        <f t="shared" si="163"/>
        <v>191407.7</v>
      </c>
      <c r="M683" s="45"/>
    </row>
    <row r="684" spans="1:13" ht="63.75" hidden="1" customHeight="1" x14ac:dyDescent="0.2">
      <c r="A684" s="5" t="s">
        <v>712</v>
      </c>
      <c r="B684" s="35" t="s">
        <v>849</v>
      </c>
      <c r="C684" s="5" t="s">
        <v>839</v>
      </c>
      <c r="D684" s="65">
        <v>0</v>
      </c>
      <c r="E684" s="36">
        <v>52.74</v>
      </c>
      <c r="F684" s="36">
        <v>0</v>
      </c>
      <c r="G684" s="65">
        <v>117.1</v>
      </c>
      <c r="H684" s="36">
        <v>6175.85</v>
      </c>
      <c r="I684" s="5">
        <f t="shared" si="160"/>
        <v>0</v>
      </c>
      <c r="J684" s="36">
        <f t="shared" si="161"/>
        <v>0</v>
      </c>
      <c r="K684" s="5">
        <f t="shared" si="162"/>
        <v>117.1</v>
      </c>
      <c r="L684" s="36">
        <f t="shared" si="163"/>
        <v>6175.85</v>
      </c>
      <c r="M684" s="45"/>
    </row>
    <row r="685" spans="1:13" ht="12.75" hidden="1" customHeight="1" x14ac:dyDescent="0.2"/>
    <row r="686" spans="1:13" ht="12.75" hidden="1" customHeight="1" x14ac:dyDescent="0.2">
      <c r="B686" s="35" t="s">
        <v>496</v>
      </c>
    </row>
    <row r="687" spans="1:13" ht="63.75" hidden="1" customHeight="1" x14ac:dyDescent="0.2">
      <c r="A687" s="5" t="s">
        <v>282</v>
      </c>
      <c r="B687" s="35" t="s">
        <v>574</v>
      </c>
      <c r="C687" s="5" t="s">
        <v>679</v>
      </c>
      <c r="D687" s="65">
        <v>0</v>
      </c>
      <c r="E687" s="36">
        <v>2048.56</v>
      </c>
      <c r="F687" s="36">
        <v>0</v>
      </c>
      <c r="G687" s="65">
        <v>14.85</v>
      </c>
      <c r="H687" s="36">
        <v>30421.119999999999</v>
      </c>
      <c r="I687" s="5">
        <f>IF(D687-G687&gt;0,D687-G687,0)</f>
        <v>0</v>
      </c>
      <c r="J687" s="36">
        <f>I687*E687</f>
        <v>0</v>
      </c>
      <c r="K687" s="5">
        <f>IF(D687-G687&lt;0,G687-D687,0)</f>
        <v>14.85</v>
      </c>
      <c r="L687" s="36">
        <f>K687*E687</f>
        <v>30421.119999999999</v>
      </c>
      <c r="M687" s="45"/>
    </row>
    <row r="688" spans="1:13" ht="32.25" hidden="1" customHeight="1" x14ac:dyDescent="0.2">
      <c r="B688" s="35" t="s">
        <v>752</v>
      </c>
    </row>
    <row r="689" spans="1:13" ht="12.75" hidden="1" customHeight="1" x14ac:dyDescent="0.2">
      <c r="B689" s="61" t="s">
        <v>573</v>
      </c>
      <c r="F689" s="28">
        <v>0</v>
      </c>
      <c r="H689" s="28">
        <v>1157651.1399999999</v>
      </c>
    </row>
    <row r="690" spans="1:13" ht="12.75" hidden="1" customHeight="1" x14ac:dyDescent="0.2">
      <c r="B690" s="61" t="s">
        <v>207</v>
      </c>
    </row>
    <row r="691" spans="1:13" ht="63.75" hidden="1" customHeight="1" x14ac:dyDescent="0.2">
      <c r="A691" s="5" t="s">
        <v>328</v>
      </c>
      <c r="B691" s="35" t="s">
        <v>572</v>
      </c>
      <c r="C691" s="5" t="s">
        <v>679</v>
      </c>
      <c r="D691" s="65">
        <v>0</v>
      </c>
      <c r="E691" s="36">
        <v>74.239999999999995</v>
      </c>
      <c r="F691" s="36">
        <v>0</v>
      </c>
      <c r="G691" s="65">
        <v>20091.740000000002</v>
      </c>
      <c r="H691" s="36">
        <v>1491610.78</v>
      </c>
      <c r="I691" s="5">
        <f>IF(D691-G691&gt;0,D691-G691,0)</f>
        <v>0</v>
      </c>
      <c r="J691" s="36">
        <f>I691*E691</f>
        <v>0</v>
      </c>
      <c r="K691" s="5">
        <f>IF(D691-G691&lt;0,G691-D691,0)</f>
        <v>20091.740000000002</v>
      </c>
      <c r="L691" s="36">
        <f>K691*E691</f>
        <v>1491610.78</v>
      </c>
      <c r="M691" s="45"/>
    </row>
    <row r="692" spans="1:13" ht="32.25" hidden="1" customHeight="1" x14ac:dyDescent="0.2">
      <c r="B692" s="35" t="s">
        <v>579</v>
      </c>
    </row>
    <row r="693" spans="1:13" ht="63.75" hidden="1" customHeight="1" x14ac:dyDescent="0.2">
      <c r="A693" s="5" t="s">
        <v>666</v>
      </c>
      <c r="B693" s="35" t="s">
        <v>398</v>
      </c>
      <c r="C693" s="5" t="s">
        <v>679</v>
      </c>
      <c r="D693" s="65">
        <v>0</v>
      </c>
      <c r="E693" s="36">
        <v>161.02000000000001</v>
      </c>
      <c r="F693" s="36">
        <v>0</v>
      </c>
      <c r="G693" s="65">
        <v>547.66999999999996</v>
      </c>
      <c r="H693" s="36">
        <v>88185.82</v>
      </c>
      <c r="I693" s="5">
        <f>IF(D693-G693&gt;0,D693-G693,0)</f>
        <v>0</v>
      </c>
      <c r="J693" s="36">
        <f>I693*E693</f>
        <v>0</v>
      </c>
      <c r="K693" s="5">
        <f>IF(D693-G693&lt;0,G693-D693,0)</f>
        <v>547.66999999999996</v>
      </c>
      <c r="L693" s="36">
        <f>K693*E693</f>
        <v>88185.82</v>
      </c>
      <c r="M693" s="45"/>
    </row>
    <row r="694" spans="1:13" ht="74.25" hidden="1" customHeight="1" x14ac:dyDescent="0.2">
      <c r="B694" s="35" t="s">
        <v>519</v>
      </c>
    </row>
    <row r="695" spans="1:13" ht="42.75" hidden="1" customHeight="1" x14ac:dyDescent="0.2">
      <c r="B695" s="35" t="s">
        <v>933</v>
      </c>
    </row>
    <row r="696" spans="1:13" ht="63.75" hidden="1" customHeight="1" x14ac:dyDescent="0.2">
      <c r="A696" s="5" t="s">
        <v>52</v>
      </c>
      <c r="B696" s="35" t="s">
        <v>90</v>
      </c>
      <c r="C696" s="5" t="s">
        <v>1038</v>
      </c>
      <c r="D696" s="65">
        <v>0</v>
      </c>
      <c r="E696" s="36">
        <v>25.04</v>
      </c>
      <c r="F696" s="36">
        <v>0</v>
      </c>
      <c r="G696" s="65">
        <v>7840</v>
      </c>
      <c r="H696" s="36">
        <v>196313.60000000001</v>
      </c>
      <c r="I696" s="5">
        <f t="shared" ref="I696:I697" si="164">IF(D696-G696&gt;0,D696-G696,0)</f>
        <v>0</v>
      </c>
      <c r="J696" s="36">
        <f t="shared" ref="J696:J697" si="165">I696*E696</f>
        <v>0</v>
      </c>
      <c r="K696" s="5">
        <f t="shared" ref="K696:K697" si="166">IF(D696-G696&lt;0,G696-D696,0)</f>
        <v>7840</v>
      </c>
      <c r="L696" s="36">
        <f t="shared" ref="L696:L697" si="167">K696*E696</f>
        <v>196313.60000000001</v>
      </c>
      <c r="M696" s="45"/>
    </row>
    <row r="697" spans="1:13" ht="63.75" hidden="1" customHeight="1" x14ac:dyDescent="0.2">
      <c r="A697" s="5" t="s">
        <v>1030</v>
      </c>
      <c r="B697" s="35" t="s">
        <v>651</v>
      </c>
      <c r="C697" s="5" t="s">
        <v>679</v>
      </c>
      <c r="D697" s="65">
        <v>0</v>
      </c>
      <c r="E697" s="36">
        <v>61.84</v>
      </c>
      <c r="F697" s="36">
        <v>0</v>
      </c>
      <c r="G697" s="65">
        <v>678.16</v>
      </c>
      <c r="H697" s="36">
        <v>41937.410000000003</v>
      </c>
      <c r="I697" s="5">
        <f t="shared" si="164"/>
        <v>0</v>
      </c>
      <c r="J697" s="36">
        <f t="shared" si="165"/>
        <v>0</v>
      </c>
      <c r="K697" s="5">
        <f t="shared" si="166"/>
        <v>678.16</v>
      </c>
      <c r="L697" s="36">
        <f t="shared" si="167"/>
        <v>41937.410000000003</v>
      </c>
      <c r="M697" s="45"/>
    </row>
    <row r="698" spans="1:13" ht="12.75" hidden="1" customHeight="1" x14ac:dyDescent="0.2"/>
    <row r="699" spans="1:13" ht="53.25" hidden="1" customHeight="1" x14ac:dyDescent="0.2">
      <c r="B699" s="35" t="s">
        <v>145</v>
      </c>
    </row>
    <row r="700" spans="1:13" ht="12.75" hidden="1" customHeight="1" x14ac:dyDescent="0.2">
      <c r="B700" s="61" t="s">
        <v>155</v>
      </c>
      <c r="F700" s="28">
        <v>0</v>
      </c>
      <c r="H700" s="28">
        <v>1818047.61</v>
      </c>
    </row>
    <row r="701" spans="1:13" ht="12.75" hidden="1" customHeight="1" x14ac:dyDescent="0.2">
      <c r="B701" s="61" t="s">
        <v>516</v>
      </c>
    </row>
    <row r="702" spans="1:13" ht="63.75" hidden="1" customHeight="1" x14ac:dyDescent="0.2">
      <c r="A702" s="5" t="s">
        <v>328</v>
      </c>
      <c r="B702" s="35" t="s">
        <v>572</v>
      </c>
      <c r="C702" s="5" t="s">
        <v>679</v>
      </c>
      <c r="D702" s="65">
        <v>0</v>
      </c>
      <c r="E702" s="36">
        <v>74.239999999999995</v>
      </c>
      <c r="F702" s="36">
        <v>0</v>
      </c>
      <c r="G702" s="65">
        <v>323.2</v>
      </c>
      <c r="H702" s="36">
        <v>23994.37</v>
      </c>
      <c r="I702" s="5">
        <f>IF(D702-G702&gt;0,D702-G702,0)</f>
        <v>0</v>
      </c>
      <c r="J702" s="36">
        <f>I702*E702</f>
        <v>0</v>
      </c>
      <c r="K702" s="5">
        <f>IF(D702-G702&lt;0,G702-D702,0)</f>
        <v>323.2</v>
      </c>
      <c r="L702" s="36">
        <f>K702*E702</f>
        <v>23994.37</v>
      </c>
      <c r="M702" s="45"/>
    </row>
    <row r="703" spans="1:13" ht="32.25" hidden="1" customHeight="1" x14ac:dyDescent="0.2">
      <c r="B703" s="35" t="s">
        <v>579</v>
      </c>
    </row>
    <row r="704" spans="1:13" ht="63.75" hidden="1" customHeight="1" x14ac:dyDescent="0.2">
      <c r="A704" s="5" t="s">
        <v>321</v>
      </c>
      <c r="B704" s="35" t="s">
        <v>958</v>
      </c>
      <c r="C704" s="5" t="s">
        <v>101</v>
      </c>
      <c r="D704" s="65">
        <v>0</v>
      </c>
      <c r="E704" s="36">
        <v>27.94</v>
      </c>
      <c r="F704" s="36">
        <v>0</v>
      </c>
      <c r="G704" s="65">
        <v>742.13</v>
      </c>
      <c r="H704" s="36">
        <v>20735.11</v>
      </c>
      <c r="I704" s="5">
        <f>IF(D704-G704&gt;0,D704-G704,0)</f>
        <v>0</v>
      </c>
      <c r="J704" s="36">
        <f>I704*E704</f>
        <v>0</v>
      </c>
      <c r="K704" s="5">
        <f>IF(D704-G704&lt;0,G704-D704,0)</f>
        <v>742.13</v>
      </c>
      <c r="L704" s="36">
        <f>K704*E704</f>
        <v>20735.11</v>
      </c>
      <c r="M704" s="45"/>
    </row>
    <row r="705" spans="1:13" ht="12.75" hidden="1" customHeight="1" x14ac:dyDescent="0.2">
      <c r="B705" s="35" t="s">
        <v>543</v>
      </c>
    </row>
    <row r="706" spans="1:13" ht="74.25" hidden="1" customHeight="1" x14ac:dyDescent="0.2">
      <c r="A706" s="5" t="s">
        <v>1025</v>
      </c>
      <c r="B706" s="35" t="s">
        <v>242</v>
      </c>
      <c r="C706" s="5" t="s">
        <v>101</v>
      </c>
      <c r="D706" s="65">
        <v>0</v>
      </c>
      <c r="E706" s="36">
        <v>25.7</v>
      </c>
      <c r="F706" s="36">
        <v>0</v>
      </c>
      <c r="G706" s="65">
        <v>1670.16</v>
      </c>
      <c r="H706" s="36">
        <v>42923.11</v>
      </c>
      <c r="I706" s="5">
        <f>IF(D706-G706&gt;0,D706-G706,0)</f>
        <v>0</v>
      </c>
      <c r="J706" s="36">
        <f>I706*E706</f>
        <v>0</v>
      </c>
      <c r="K706" s="5">
        <f>IF(D706-G706&lt;0,G706-D706,0)</f>
        <v>1670.16</v>
      </c>
      <c r="L706" s="36">
        <f>K706*E706</f>
        <v>42923.11</v>
      </c>
      <c r="M706" s="45"/>
    </row>
    <row r="707" spans="1:13" ht="12.75" hidden="1" customHeight="1" x14ac:dyDescent="0.2">
      <c r="B707" s="35" t="s">
        <v>905</v>
      </c>
    </row>
    <row r="708" spans="1:13" ht="74.25" hidden="1" customHeight="1" x14ac:dyDescent="0.2">
      <c r="A708" s="5" t="s">
        <v>1039</v>
      </c>
      <c r="B708" s="35" t="s">
        <v>767</v>
      </c>
      <c r="C708" s="5" t="s">
        <v>679</v>
      </c>
      <c r="D708" s="65">
        <v>0</v>
      </c>
      <c r="E708" s="36">
        <v>1880.88</v>
      </c>
      <c r="F708" s="36">
        <v>0</v>
      </c>
      <c r="G708" s="65">
        <v>22.66</v>
      </c>
      <c r="H708" s="36">
        <v>42620.74</v>
      </c>
      <c r="I708" s="5">
        <f>IF(D708-G708&gt;0,D708-G708,0)</f>
        <v>0</v>
      </c>
      <c r="J708" s="36">
        <f>I708*E708</f>
        <v>0</v>
      </c>
      <c r="K708" s="5">
        <f>IF(D708-G708&lt;0,G708-D708,0)</f>
        <v>22.66</v>
      </c>
      <c r="L708" s="36">
        <f>K708*E708</f>
        <v>42620.74</v>
      </c>
      <c r="M708" s="45"/>
    </row>
    <row r="709" spans="1:13" ht="12.75" hidden="1" customHeight="1" x14ac:dyDescent="0.2">
      <c r="B709" s="35" t="s">
        <v>905</v>
      </c>
    </row>
    <row r="710" spans="1:13" ht="53.25" hidden="1" customHeight="1" x14ac:dyDescent="0.2">
      <c r="A710" s="5" t="s">
        <v>509</v>
      </c>
      <c r="B710" s="35" t="s">
        <v>723</v>
      </c>
      <c r="C710" s="5" t="s">
        <v>1038</v>
      </c>
      <c r="D710" s="65">
        <v>0</v>
      </c>
      <c r="E710" s="36">
        <v>162.38</v>
      </c>
      <c r="F710" s="36">
        <v>0</v>
      </c>
      <c r="G710" s="65">
        <v>273.25</v>
      </c>
      <c r="H710" s="36">
        <v>44370.34</v>
      </c>
      <c r="I710" s="5">
        <f>IF(D710-G710&gt;0,D710-G710,0)</f>
        <v>0</v>
      </c>
      <c r="J710" s="36">
        <f>I710*E710</f>
        <v>0</v>
      </c>
      <c r="K710" s="5">
        <f>IF(D710-G710&lt;0,G710-D710,0)</f>
        <v>273.25</v>
      </c>
      <c r="L710" s="36">
        <f>K710*E710</f>
        <v>44370.34</v>
      </c>
      <c r="M710" s="45"/>
    </row>
    <row r="711" spans="1:13" ht="12.75" hidden="1" customHeight="1" x14ac:dyDescent="0.2"/>
    <row r="712" spans="1:13" ht="63.75" hidden="1" customHeight="1" x14ac:dyDescent="0.2">
      <c r="A712" s="5" t="s">
        <v>636</v>
      </c>
      <c r="B712" s="35" t="s">
        <v>50</v>
      </c>
      <c r="C712" s="5" t="s">
        <v>1038</v>
      </c>
      <c r="D712" s="65">
        <v>0</v>
      </c>
      <c r="E712" s="36">
        <v>237.12</v>
      </c>
      <c r="F712" s="36">
        <v>0</v>
      </c>
      <c r="G712" s="65">
        <v>252.56</v>
      </c>
      <c r="H712" s="36">
        <v>59887.03</v>
      </c>
      <c r="I712" s="5">
        <f>IF(D712-G712&gt;0,D712-G712,0)</f>
        <v>0</v>
      </c>
      <c r="J712" s="36">
        <f>I712*E712</f>
        <v>0</v>
      </c>
      <c r="K712" s="5">
        <f>IF(D712-G712&lt;0,G712-D712,0)</f>
        <v>252.56</v>
      </c>
      <c r="L712" s="36">
        <f>K712*E712</f>
        <v>59887.03</v>
      </c>
      <c r="M712" s="45"/>
    </row>
    <row r="713" spans="1:13" ht="12.75" hidden="1" customHeight="1" x14ac:dyDescent="0.2">
      <c r="B713" s="35" t="s">
        <v>627</v>
      </c>
    </row>
    <row r="714" spans="1:13" ht="74.25" hidden="1" customHeight="1" x14ac:dyDescent="0.2">
      <c r="A714" s="5" t="s">
        <v>25</v>
      </c>
      <c r="B714" s="35" t="s">
        <v>381</v>
      </c>
      <c r="C714" s="5" t="s">
        <v>1038</v>
      </c>
      <c r="D714" s="65">
        <v>0</v>
      </c>
      <c r="E714" s="36">
        <v>112.33</v>
      </c>
      <c r="F714" s="36">
        <v>0</v>
      </c>
      <c r="G714" s="65">
        <v>1249.2109</v>
      </c>
      <c r="H714" s="36">
        <v>140323.85999999999</v>
      </c>
      <c r="I714" s="5">
        <f t="shared" ref="I714:I715" si="168">IF(D714-G714&gt;0,D714-G714,0)</f>
        <v>0</v>
      </c>
      <c r="J714" s="36">
        <f t="shared" ref="J714:J715" si="169">I714*E714</f>
        <v>0</v>
      </c>
      <c r="K714" s="5">
        <f t="shared" ref="K714:K715" si="170">IF(D714-G714&lt;0,G714-D714,0)</f>
        <v>1249.2109</v>
      </c>
      <c r="L714" s="36">
        <f t="shared" ref="L714:L715" si="171">K714*E714</f>
        <v>140323.85999999999</v>
      </c>
      <c r="M714" s="45"/>
    </row>
    <row r="715" spans="1:13" ht="74.25" hidden="1" customHeight="1" x14ac:dyDescent="0.2">
      <c r="A715" s="5" t="s">
        <v>916</v>
      </c>
      <c r="B715" s="35" t="s">
        <v>1068</v>
      </c>
      <c r="C715" s="5" t="s">
        <v>708</v>
      </c>
      <c r="D715" s="65">
        <v>0</v>
      </c>
      <c r="E715" s="36">
        <v>22.89</v>
      </c>
      <c r="F715" s="36">
        <v>0</v>
      </c>
      <c r="G715" s="65">
        <v>351.53</v>
      </c>
      <c r="H715" s="36">
        <v>8046.52</v>
      </c>
      <c r="I715" s="5">
        <f t="shared" si="168"/>
        <v>0</v>
      </c>
      <c r="J715" s="36">
        <f t="shared" si="169"/>
        <v>0</v>
      </c>
      <c r="K715" s="5">
        <f t="shared" si="170"/>
        <v>351.53</v>
      </c>
      <c r="L715" s="36">
        <f t="shared" si="171"/>
        <v>8046.52</v>
      </c>
      <c r="M715" s="45"/>
    </row>
    <row r="716" spans="1:13" ht="32.25" hidden="1" customHeight="1" x14ac:dyDescent="0.2">
      <c r="B716" s="35" t="s">
        <v>591</v>
      </c>
    </row>
    <row r="717" spans="1:13" ht="74.25" hidden="1" customHeight="1" x14ac:dyDescent="0.2">
      <c r="A717" s="5" t="s">
        <v>219</v>
      </c>
      <c r="B717" s="35" t="s">
        <v>249</v>
      </c>
      <c r="C717" s="5" t="s">
        <v>101</v>
      </c>
      <c r="D717" s="65">
        <v>0</v>
      </c>
      <c r="E717" s="36">
        <v>24.66</v>
      </c>
      <c r="F717" s="36">
        <v>0</v>
      </c>
      <c r="G717" s="65">
        <v>134.07</v>
      </c>
      <c r="H717" s="36">
        <v>3306.17</v>
      </c>
      <c r="I717" s="5">
        <f>IF(D717-G717&gt;0,D717-G717,0)</f>
        <v>0</v>
      </c>
      <c r="J717" s="36">
        <f>I717*E717</f>
        <v>0</v>
      </c>
      <c r="K717" s="5">
        <f>IF(D717-G717&lt;0,G717-D717,0)</f>
        <v>134.07</v>
      </c>
      <c r="L717" s="36">
        <f>K717*E717</f>
        <v>3306.17</v>
      </c>
      <c r="M717" s="45"/>
    </row>
    <row r="718" spans="1:13" ht="21.75" hidden="1" customHeight="1" x14ac:dyDescent="0.2">
      <c r="B718" s="35" t="s">
        <v>971</v>
      </c>
    </row>
    <row r="719" spans="1:13" ht="63.75" hidden="1" customHeight="1" x14ac:dyDescent="0.2">
      <c r="A719" s="5" t="s">
        <v>655</v>
      </c>
      <c r="B719" s="35" t="s">
        <v>125</v>
      </c>
      <c r="C719" s="5" t="s">
        <v>1038</v>
      </c>
      <c r="D719" s="65">
        <v>0</v>
      </c>
      <c r="E719" s="36">
        <v>490.04</v>
      </c>
      <c r="F719" s="36">
        <v>0</v>
      </c>
      <c r="G719" s="65">
        <v>49.93</v>
      </c>
      <c r="H719" s="36">
        <v>24467.7</v>
      </c>
      <c r="I719" s="5">
        <f>IF(D719-G719&gt;0,D719-G719,0)</f>
        <v>0</v>
      </c>
      <c r="J719" s="36">
        <f>I719*E719</f>
        <v>0</v>
      </c>
      <c r="K719" s="5">
        <f>IF(D719-G719&lt;0,G719-D719,0)</f>
        <v>49.93</v>
      </c>
      <c r="L719" s="36">
        <f>K719*E719</f>
        <v>24467.7</v>
      </c>
      <c r="M719" s="45"/>
    </row>
    <row r="720" spans="1:13" ht="12.75" hidden="1" customHeight="1" x14ac:dyDescent="0.2">
      <c r="B720" s="35" t="s">
        <v>905</v>
      </c>
    </row>
    <row r="721" spans="1:13" ht="53.25" hidden="1" customHeight="1" x14ac:dyDescent="0.2">
      <c r="A721" s="5" t="s">
        <v>936</v>
      </c>
      <c r="B721" s="35" t="s">
        <v>60</v>
      </c>
      <c r="C721" s="5" t="s">
        <v>1038</v>
      </c>
      <c r="D721" s="65">
        <v>0</v>
      </c>
      <c r="E721" s="36">
        <v>132.91</v>
      </c>
      <c r="F721" s="36">
        <v>0</v>
      </c>
      <c r="G721" s="65">
        <v>48.39</v>
      </c>
      <c r="H721" s="36">
        <v>6431.51</v>
      </c>
      <c r="I721" s="5">
        <f>IF(D721-G721&gt;0,D721-G721,0)</f>
        <v>0</v>
      </c>
      <c r="J721" s="36">
        <f>I721*E721</f>
        <v>0</v>
      </c>
      <c r="K721" s="5">
        <f>IF(D721-G721&lt;0,G721-D721,0)</f>
        <v>48.39</v>
      </c>
      <c r="L721" s="36">
        <f>K721*E721</f>
        <v>6431.51</v>
      </c>
      <c r="M721" s="45"/>
    </row>
    <row r="722" spans="1:13" ht="12.75" hidden="1" customHeight="1" x14ac:dyDescent="0.2"/>
    <row r="723" spans="1:13" ht="63.75" hidden="1" customHeight="1" x14ac:dyDescent="0.2">
      <c r="A723" s="5" t="s">
        <v>232</v>
      </c>
      <c r="B723" s="35" t="s">
        <v>248</v>
      </c>
      <c r="C723" s="5" t="s">
        <v>1038</v>
      </c>
      <c r="D723" s="65">
        <v>0</v>
      </c>
      <c r="E723" s="36">
        <v>237.12</v>
      </c>
      <c r="F723" s="36">
        <v>0</v>
      </c>
      <c r="G723" s="65">
        <v>38.54</v>
      </c>
      <c r="H723" s="36">
        <v>9138.6</v>
      </c>
      <c r="I723" s="5">
        <f>IF(D723-G723&gt;0,D723-G723,0)</f>
        <v>0</v>
      </c>
      <c r="J723" s="36">
        <f>I723*E723</f>
        <v>0</v>
      </c>
      <c r="K723" s="5">
        <f>IF(D723-G723&lt;0,G723-D723,0)</f>
        <v>38.54</v>
      </c>
      <c r="L723" s="36">
        <f>K723*E723</f>
        <v>9138.6</v>
      </c>
      <c r="M723" s="45"/>
    </row>
    <row r="724" spans="1:13" ht="12.75" hidden="1" customHeight="1" x14ac:dyDescent="0.2">
      <c r="B724" s="35" t="s">
        <v>905</v>
      </c>
    </row>
    <row r="725" spans="1:13" ht="53.25" hidden="1" customHeight="1" x14ac:dyDescent="0.2">
      <c r="A725" s="5" t="s">
        <v>79</v>
      </c>
      <c r="B725" s="35" t="s">
        <v>969</v>
      </c>
      <c r="C725" s="5" t="s">
        <v>679</v>
      </c>
      <c r="D725" s="65">
        <v>0</v>
      </c>
      <c r="E725" s="36">
        <v>51.05</v>
      </c>
      <c r="F725" s="36">
        <v>0</v>
      </c>
      <c r="G725" s="65">
        <v>15.95</v>
      </c>
      <c r="H725" s="36">
        <v>814.25</v>
      </c>
      <c r="I725" s="5">
        <f t="shared" ref="I725:I726" si="172">IF(D725-G725&gt;0,D725-G725,0)</f>
        <v>0</v>
      </c>
      <c r="J725" s="36">
        <f t="shared" ref="J725:J726" si="173">I725*E725</f>
        <v>0</v>
      </c>
      <c r="K725" s="5">
        <f t="shared" ref="K725:K726" si="174">IF(D725-G725&lt;0,G725-D725,0)</f>
        <v>15.95</v>
      </c>
      <c r="L725" s="36">
        <f t="shared" ref="L725:L726" si="175">K725*E725</f>
        <v>814.25</v>
      </c>
      <c r="M725" s="45"/>
    </row>
    <row r="726" spans="1:13" ht="63.75" hidden="1" customHeight="1" x14ac:dyDescent="0.2">
      <c r="A726" s="5" t="s">
        <v>1030</v>
      </c>
      <c r="B726" s="35" t="s">
        <v>651</v>
      </c>
      <c r="C726" s="5" t="s">
        <v>679</v>
      </c>
      <c r="D726" s="65">
        <v>0</v>
      </c>
      <c r="E726" s="36">
        <v>61.84</v>
      </c>
      <c r="F726" s="36">
        <v>0</v>
      </c>
      <c r="G726" s="65">
        <v>13.16</v>
      </c>
      <c r="H726" s="36">
        <v>813.81</v>
      </c>
      <c r="I726" s="5">
        <f t="shared" si="172"/>
        <v>0</v>
      </c>
      <c r="J726" s="36">
        <f t="shared" si="173"/>
        <v>0</v>
      </c>
      <c r="K726" s="5">
        <f t="shared" si="174"/>
        <v>13.16</v>
      </c>
      <c r="L726" s="36">
        <f t="shared" si="175"/>
        <v>813.81</v>
      </c>
      <c r="M726" s="45"/>
    </row>
    <row r="727" spans="1:13" ht="53.25" hidden="1" customHeight="1" x14ac:dyDescent="0.2">
      <c r="B727" s="35" t="s">
        <v>145</v>
      </c>
    </row>
    <row r="728" spans="1:13" ht="63.75" hidden="1" customHeight="1" x14ac:dyDescent="0.2">
      <c r="A728" s="5" t="s">
        <v>570</v>
      </c>
      <c r="B728" s="35" t="s">
        <v>720</v>
      </c>
      <c r="C728" s="5" t="s">
        <v>679</v>
      </c>
      <c r="D728" s="65">
        <v>0</v>
      </c>
      <c r="E728" s="36">
        <v>1800.91</v>
      </c>
      <c r="F728" s="36">
        <v>0</v>
      </c>
      <c r="G728" s="65">
        <v>8.17</v>
      </c>
      <c r="H728" s="36">
        <v>14713.43</v>
      </c>
      <c r="I728" s="5">
        <f>IF(D728-G728&gt;0,D728-G728,0)</f>
        <v>0</v>
      </c>
      <c r="J728" s="36">
        <f>I728*E728</f>
        <v>0</v>
      </c>
      <c r="K728" s="5">
        <f>IF(D728-G728&lt;0,G728-D728,0)</f>
        <v>8.17</v>
      </c>
      <c r="L728" s="36">
        <f>K728*E728</f>
        <v>14713.43</v>
      </c>
      <c r="M728" s="45"/>
    </row>
    <row r="729" spans="1:13" ht="21.75" hidden="1" customHeight="1" x14ac:dyDescent="0.2">
      <c r="B729" s="35" t="s">
        <v>345</v>
      </c>
    </row>
    <row r="730" spans="1:13" ht="63.75" hidden="1" customHeight="1" x14ac:dyDescent="0.2">
      <c r="A730" s="5" t="s">
        <v>692</v>
      </c>
      <c r="B730" s="35" t="s">
        <v>719</v>
      </c>
      <c r="C730" s="5" t="s">
        <v>1038</v>
      </c>
      <c r="D730" s="65">
        <v>0</v>
      </c>
      <c r="E730" s="36">
        <v>151.26</v>
      </c>
      <c r="F730" s="36">
        <v>0</v>
      </c>
      <c r="G730" s="65">
        <v>166.9</v>
      </c>
      <c r="H730" s="36">
        <v>25245.29</v>
      </c>
      <c r="I730" s="5">
        <f t="shared" ref="I730:I731" si="176">IF(D730-G730&gt;0,D730-G730,0)</f>
        <v>0</v>
      </c>
      <c r="J730" s="36">
        <f t="shared" ref="J730:J731" si="177">I730*E730</f>
        <v>0</v>
      </c>
      <c r="K730" s="5">
        <f t="shared" ref="K730:K731" si="178">IF(D730-G730&lt;0,G730-D730,0)</f>
        <v>166.9</v>
      </c>
      <c r="L730" s="36">
        <f t="shared" ref="L730:L731" si="179">K730*E730</f>
        <v>25245.29</v>
      </c>
      <c r="M730" s="45"/>
    </row>
    <row r="731" spans="1:13" ht="63.75" hidden="1" customHeight="1" x14ac:dyDescent="0.2">
      <c r="A731" s="5" t="s">
        <v>712</v>
      </c>
      <c r="B731" s="35" t="s">
        <v>849</v>
      </c>
      <c r="C731" s="5" t="s">
        <v>839</v>
      </c>
      <c r="D731" s="65">
        <v>0</v>
      </c>
      <c r="E731" s="36">
        <v>52.74</v>
      </c>
      <c r="F731" s="36">
        <v>0</v>
      </c>
      <c r="G731" s="65">
        <v>128.76</v>
      </c>
      <c r="H731" s="36">
        <v>6790.8</v>
      </c>
      <c r="I731" s="5">
        <f t="shared" si="176"/>
        <v>0</v>
      </c>
      <c r="J731" s="36">
        <f t="shared" si="177"/>
        <v>0</v>
      </c>
      <c r="K731" s="5">
        <f t="shared" si="178"/>
        <v>128.76</v>
      </c>
      <c r="L731" s="36">
        <f t="shared" si="179"/>
        <v>6790.8</v>
      </c>
      <c r="M731" s="45"/>
    </row>
    <row r="732" spans="1:13" ht="12.75" hidden="1" customHeight="1" x14ac:dyDescent="0.2">
      <c r="B732" s="35" t="s">
        <v>496</v>
      </c>
    </row>
    <row r="733" spans="1:13" ht="12.75" hidden="1" customHeight="1" x14ac:dyDescent="0.2">
      <c r="B733" s="61" t="s">
        <v>625</v>
      </c>
      <c r="F733" s="28">
        <v>0</v>
      </c>
      <c r="H733" s="28">
        <v>474622.64</v>
      </c>
    </row>
    <row r="734" spans="1:13" ht="12.75" hidden="1" customHeight="1" x14ac:dyDescent="0.2">
      <c r="B734" s="61" t="s">
        <v>601</v>
      </c>
    </row>
    <row r="735" spans="1:13" ht="12.75" hidden="1" customHeight="1" x14ac:dyDescent="0.2"/>
    <row r="736" spans="1:13" ht="63.75" hidden="1" customHeight="1" x14ac:dyDescent="0.2">
      <c r="A736" s="5" t="s">
        <v>692</v>
      </c>
      <c r="B736" s="35" t="s">
        <v>719</v>
      </c>
      <c r="C736" s="5" t="s">
        <v>1038</v>
      </c>
      <c r="D736" s="65">
        <v>0</v>
      </c>
      <c r="E736" s="36">
        <v>151.26</v>
      </c>
      <c r="F736" s="36">
        <v>0</v>
      </c>
      <c r="G736" s="65">
        <v>143.41999999999999</v>
      </c>
      <c r="H736" s="36">
        <v>21693.71</v>
      </c>
      <c r="I736" s="5">
        <f>IF(D736-G736&gt;0,D736-G736,0)</f>
        <v>0</v>
      </c>
      <c r="J736" s="36">
        <f>I736*E736</f>
        <v>0</v>
      </c>
      <c r="K736" s="5">
        <f>IF(D736-G736&lt;0,G736-D736,0)</f>
        <v>143.41999999999999</v>
      </c>
      <c r="L736" s="36">
        <f>K736*E736</f>
        <v>21693.71</v>
      </c>
      <c r="M736" s="45"/>
    </row>
    <row r="737" spans="1:13" ht="12.75" hidden="1" customHeight="1" x14ac:dyDescent="0.2">
      <c r="B737" s="61" t="s">
        <v>95</v>
      </c>
      <c r="F737" s="28">
        <v>0</v>
      </c>
      <c r="H737" s="28">
        <v>21693.71</v>
      </c>
    </row>
    <row r="738" spans="1:13" ht="12.75" hidden="1" customHeight="1" x14ac:dyDescent="0.2">
      <c r="B738" s="61" t="s">
        <v>772</v>
      </c>
      <c r="F738" s="28">
        <v>0</v>
      </c>
      <c r="H738" s="28">
        <v>3472015.1</v>
      </c>
    </row>
    <row r="739" spans="1:13" ht="12.75" hidden="1" customHeight="1" x14ac:dyDescent="0.2">
      <c r="B739" s="61" t="s">
        <v>964</v>
      </c>
    </row>
    <row r="740" spans="1:13" ht="63.75" hidden="1" customHeight="1" x14ac:dyDescent="0.2">
      <c r="A740" s="5" t="s">
        <v>523</v>
      </c>
      <c r="B740" s="35" t="s">
        <v>1012</v>
      </c>
      <c r="C740" s="5" t="s">
        <v>1049</v>
      </c>
      <c r="D740" s="65">
        <v>0</v>
      </c>
      <c r="E740" s="36">
        <v>147.38999999999999</v>
      </c>
      <c r="F740" s="36">
        <v>0</v>
      </c>
      <c r="G740" s="65">
        <v>130.72</v>
      </c>
      <c r="H740" s="36">
        <v>19266.82</v>
      </c>
      <c r="I740" s="5">
        <f>IF(D740-G740&gt;0,D740-G740,0)</f>
        <v>0</v>
      </c>
      <c r="J740" s="36">
        <f>I740*E740</f>
        <v>0</v>
      </c>
      <c r="K740" s="5">
        <f>IF(D740-G740&lt;0,G740-D740,0)</f>
        <v>130.72</v>
      </c>
      <c r="L740" s="36">
        <f>K740*E740</f>
        <v>19266.82</v>
      </c>
      <c r="M740" s="45"/>
    </row>
    <row r="741" spans="1:13" ht="63.75" hidden="1" customHeight="1" x14ac:dyDescent="0.2">
      <c r="B741" s="35" t="s">
        <v>833</v>
      </c>
    </row>
    <row r="742" spans="1:13" ht="63.75" hidden="1" customHeight="1" x14ac:dyDescent="0.2">
      <c r="A742" s="5" t="s">
        <v>621</v>
      </c>
      <c r="B742" s="35" t="s">
        <v>828</v>
      </c>
      <c r="C742" s="5" t="s">
        <v>1049</v>
      </c>
      <c r="D742" s="65">
        <v>0</v>
      </c>
      <c r="E742" s="36">
        <v>105.25</v>
      </c>
      <c r="F742" s="36">
        <v>0</v>
      </c>
      <c r="G742" s="65">
        <v>55</v>
      </c>
      <c r="H742" s="36">
        <v>5788.75</v>
      </c>
      <c r="I742" s="5">
        <f>IF(D742-G742&gt;0,D742-G742,0)</f>
        <v>0</v>
      </c>
      <c r="J742" s="36">
        <f>I742*E742</f>
        <v>0</v>
      </c>
      <c r="K742" s="5">
        <f>IF(D742-G742&lt;0,G742-D742,0)</f>
        <v>55</v>
      </c>
      <c r="L742" s="36">
        <f>K742*E742</f>
        <v>5788.75</v>
      </c>
      <c r="M742" s="45"/>
    </row>
    <row r="743" spans="1:13" ht="42.75" hidden="1" customHeight="1" x14ac:dyDescent="0.2">
      <c r="B743" s="35" t="s">
        <v>628</v>
      </c>
    </row>
    <row r="744" spans="1:13" ht="63.75" hidden="1" customHeight="1" x14ac:dyDescent="0.2">
      <c r="A744" s="5" t="s">
        <v>274</v>
      </c>
      <c r="B744" s="35" t="s">
        <v>6</v>
      </c>
      <c r="C744" s="5" t="s">
        <v>698</v>
      </c>
      <c r="D744" s="65">
        <v>0</v>
      </c>
      <c r="E744" s="36">
        <v>736.96</v>
      </c>
      <c r="F744" s="36">
        <v>0</v>
      </c>
      <c r="G744" s="65">
        <v>79</v>
      </c>
      <c r="H744" s="36">
        <v>58219.839999999997</v>
      </c>
      <c r="I744" s="5">
        <f>IF(D744-G744&gt;0,D744-G744,0)</f>
        <v>0</v>
      </c>
      <c r="J744" s="36">
        <f>I744*E744</f>
        <v>0</v>
      </c>
      <c r="K744" s="5">
        <f>IF(D744-G744&lt;0,G744-D744,0)</f>
        <v>79</v>
      </c>
      <c r="L744" s="36">
        <f>K744*E744</f>
        <v>58219.839999999997</v>
      </c>
      <c r="M744" s="45"/>
    </row>
    <row r="745" spans="1:13" ht="63.75" hidden="1" customHeight="1" x14ac:dyDescent="0.2">
      <c r="B745" s="35" t="s">
        <v>466</v>
      </c>
    </row>
    <row r="746" spans="1:13" ht="74.25" hidden="1" customHeight="1" x14ac:dyDescent="0.2">
      <c r="B746" s="35" t="s">
        <v>458</v>
      </c>
    </row>
    <row r="747" spans="1:13" ht="12.75" hidden="1" customHeight="1" x14ac:dyDescent="0.2"/>
    <row r="748" spans="1:13" ht="12.75" hidden="1" customHeight="1" x14ac:dyDescent="0.2">
      <c r="B748" s="35" t="s">
        <v>503</v>
      </c>
    </row>
    <row r="749" spans="1:13" ht="63.75" hidden="1" customHeight="1" x14ac:dyDescent="0.2">
      <c r="A749" s="5" t="s">
        <v>1014</v>
      </c>
      <c r="B749" s="35" t="s">
        <v>817</v>
      </c>
      <c r="C749" s="5" t="s">
        <v>698</v>
      </c>
      <c r="D749" s="65">
        <v>0</v>
      </c>
      <c r="E749" s="36">
        <v>3541.81</v>
      </c>
      <c r="F749" s="36">
        <v>0</v>
      </c>
      <c r="G749" s="65">
        <v>15</v>
      </c>
      <c r="H749" s="36">
        <v>53127.15</v>
      </c>
      <c r="I749" s="5">
        <f>IF(D749-G749&gt;0,D749-G749,0)</f>
        <v>0</v>
      </c>
      <c r="J749" s="36">
        <f>I749*E749</f>
        <v>0</v>
      </c>
      <c r="K749" s="5">
        <f>IF(D749-G749&lt;0,G749-D749,0)</f>
        <v>15</v>
      </c>
      <c r="L749" s="36">
        <f>K749*E749</f>
        <v>53127.15</v>
      </c>
      <c r="M749" s="45"/>
    </row>
    <row r="750" spans="1:13" ht="63.75" hidden="1" customHeight="1" x14ac:dyDescent="0.2">
      <c r="B750" s="35" t="s">
        <v>213</v>
      </c>
    </row>
    <row r="751" spans="1:13" ht="63.75" hidden="1" customHeight="1" x14ac:dyDescent="0.2">
      <c r="B751" s="35" t="s">
        <v>566</v>
      </c>
    </row>
    <row r="752" spans="1:13" ht="74.25" hidden="1" customHeight="1" x14ac:dyDescent="0.2">
      <c r="B752" s="35" t="s">
        <v>773</v>
      </c>
    </row>
    <row r="753" spans="1:13" ht="63.75" hidden="1" customHeight="1" x14ac:dyDescent="0.2">
      <c r="B753" s="35" t="s">
        <v>273</v>
      </c>
    </row>
    <row r="754" spans="1:13" ht="63.75" hidden="1" customHeight="1" x14ac:dyDescent="0.2">
      <c r="B754" s="35" t="s">
        <v>731</v>
      </c>
    </row>
    <row r="755" spans="1:13" ht="63.75" hidden="1" customHeight="1" x14ac:dyDescent="0.2">
      <c r="B755" s="35" t="s">
        <v>551</v>
      </c>
    </row>
    <row r="756" spans="1:13" ht="21.75" hidden="1" customHeight="1" x14ac:dyDescent="0.2">
      <c r="B756" s="35" t="s">
        <v>560</v>
      </c>
    </row>
    <row r="757" spans="1:13" ht="12.75" hidden="1" customHeight="1" x14ac:dyDescent="0.2"/>
    <row r="758" spans="1:13" ht="63.75" hidden="1" customHeight="1" x14ac:dyDescent="0.2">
      <c r="A758" s="5" t="s">
        <v>368</v>
      </c>
      <c r="B758" s="35" t="s">
        <v>92</v>
      </c>
      <c r="C758" s="5" t="s">
        <v>1049</v>
      </c>
      <c r="D758" s="65">
        <v>0</v>
      </c>
      <c r="E758" s="36">
        <v>1678.89</v>
      </c>
      <c r="F758" s="36">
        <v>0</v>
      </c>
      <c r="G758" s="65">
        <v>135.80000000000001</v>
      </c>
      <c r="H758" s="36">
        <v>227993.26</v>
      </c>
      <c r="I758" s="5">
        <f>IF(D758-G758&gt;0,D758-G758,0)</f>
        <v>0</v>
      </c>
      <c r="J758" s="36">
        <f>I758*E758</f>
        <v>0</v>
      </c>
      <c r="K758" s="5">
        <f>IF(D758-G758&lt;0,G758-D758,0)</f>
        <v>135.80000000000001</v>
      </c>
      <c r="L758" s="36">
        <f>K758*E758</f>
        <v>227993.26</v>
      </c>
      <c r="M758" s="45"/>
    </row>
    <row r="759" spans="1:13" ht="74.25" hidden="1" customHeight="1" x14ac:dyDescent="0.2">
      <c r="B759" s="35" t="s">
        <v>1061</v>
      </c>
    </row>
    <row r="760" spans="1:13" ht="32.25" hidden="1" customHeight="1" x14ac:dyDescent="0.2">
      <c r="B760" s="35" t="s">
        <v>550</v>
      </c>
    </row>
    <row r="761" spans="1:13" ht="63.75" hidden="1" customHeight="1" x14ac:dyDescent="0.2">
      <c r="A761" s="5" t="s">
        <v>546</v>
      </c>
      <c r="B761" s="35" t="s">
        <v>314</v>
      </c>
      <c r="C761" s="5" t="s">
        <v>698</v>
      </c>
      <c r="D761" s="65">
        <v>0</v>
      </c>
      <c r="E761" s="36">
        <v>21.56</v>
      </c>
      <c r="F761" s="36">
        <v>0</v>
      </c>
      <c r="G761" s="65">
        <v>79</v>
      </c>
      <c r="H761" s="36">
        <v>1703.24</v>
      </c>
      <c r="I761" s="5">
        <f>IF(D761-G761&gt;0,D761-G761,0)</f>
        <v>0</v>
      </c>
      <c r="J761" s="36">
        <f>I761*E761</f>
        <v>0</v>
      </c>
      <c r="K761" s="5">
        <f>IF(D761-G761&lt;0,G761-D761,0)</f>
        <v>79</v>
      </c>
      <c r="L761" s="36">
        <f>K761*E761</f>
        <v>1703.24</v>
      </c>
      <c r="M761" s="45"/>
    </row>
    <row r="762" spans="1:13" ht="63.75" hidden="1" customHeight="1" x14ac:dyDescent="0.2">
      <c r="B762" s="35" t="s">
        <v>940</v>
      </c>
    </row>
    <row r="763" spans="1:13" ht="63.75" hidden="1" customHeight="1" x14ac:dyDescent="0.2">
      <c r="A763" s="5" t="s">
        <v>193</v>
      </c>
      <c r="B763" s="35" t="s">
        <v>76</v>
      </c>
      <c r="C763" s="5" t="s">
        <v>1049</v>
      </c>
      <c r="D763" s="65">
        <v>0</v>
      </c>
      <c r="E763" s="36">
        <v>67.069999999999993</v>
      </c>
      <c r="F763" s="36">
        <v>0</v>
      </c>
      <c r="G763" s="65">
        <v>1304.6199999999999</v>
      </c>
      <c r="H763" s="36">
        <v>87500.86</v>
      </c>
      <c r="I763" s="5">
        <f>IF(D763-G763&gt;0,D763-G763,0)</f>
        <v>0</v>
      </c>
      <c r="J763" s="36">
        <f>I763*E763</f>
        <v>0</v>
      </c>
      <c r="K763" s="5">
        <f>IF(D763-G763&lt;0,G763-D763,0)</f>
        <v>1304.6199999999999</v>
      </c>
      <c r="L763" s="36">
        <f>K763*E763</f>
        <v>87500.86</v>
      </c>
      <c r="M763" s="45"/>
    </row>
    <row r="764" spans="1:13" ht="32.25" hidden="1" customHeight="1" x14ac:dyDescent="0.2">
      <c r="B764" s="35" t="s">
        <v>319</v>
      </c>
    </row>
    <row r="765" spans="1:13" ht="63.75" hidden="1" customHeight="1" x14ac:dyDescent="0.2">
      <c r="A765" s="5" t="s">
        <v>329</v>
      </c>
      <c r="B765" s="35" t="s">
        <v>93</v>
      </c>
      <c r="C765" s="5" t="s">
        <v>1049</v>
      </c>
      <c r="D765" s="65">
        <v>0</v>
      </c>
      <c r="E765" s="36">
        <v>108.84</v>
      </c>
      <c r="F765" s="36">
        <v>0</v>
      </c>
      <c r="G765" s="65">
        <v>1219.3</v>
      </c>
      <c r="H765" s="36">
        <v>132708.60999999999</v>
      </c>
      <c r="I765" s="5">
        <f>IF(D765-G765&gt;0,D765-G765,0)</f>
        <v>0</v>
      </c>
      <c r="J765" s="36">
        <f>I765*E765</f>
        <v>0</v>
      </c>
      <c r="K765" s="5">
        <f>IF(D765-G765&lt;0,G765-D765,0)</f>
        <v>1219.3</v>
      </c>
      <c r="L765" s="36">
        <f>K765*E765</f>
        <v>132708.60999999999</v>
      </c>
      <c r="M765" s="45"/>
    </row>
    <row r="766" spans="1:13" ht="12.75" hidden="1" customHeight="1" x14ac:dyDescent="0.2">
      <c r="B766" s="35" t="s">
        <v>503</v>
      </c>
    </row>
    <row r="767" spans="1:13" ht="63.75" hidden="1" customHeight="1" x14ac:dyDescent="0.2">
      <c r="A767" s="5" t="s">
        <v>1069</v>
      </c>
      <c r="B767" s="35" t="s">
        <v>316</v>
      </c>
      <c r="C767" s="5" t="s">
        <v>698</v>
      </c>
      <c r="D767" s="65">
        <v>0</v>
      </c>
      <c r="E767" s="36">
        <v>42036.85</v>
      </c>
      <c r="F767" s="36">
        <v>0</v>
      </c>
      <c r="G767" s="65">
        <v>1</v>
      </c>
      <c r="H767" s="36">
        <v>42036.85</v>
      </c>
      <c r="I767" s="5">
        <f>IF(D767-G767&gt;0,D767-G767,0)</f>
        <v>0</v>
      </c>
      <c r="J767" s="36">
        <f>I767*E767</f>
        <v>0</v>
      </c>
      <c r="K767" s="5">
        <f>IF(D767-G767&lt;0,G767-D767,0)</f>
        <v>1</v>
      </c>
      <c r="L767" s="36">
        <f>K767*E767</f>
        <v>42036.85</v>
      </c>
      <c r="M767" s="45"/>
    </row>
    <row r="768" spans="1:13" ht="12.75" hidden="1" customHeight="1" x14ac:dyDescent="0.2"/>
    <row r="769" spans="1:13" ht="32.25" hidden="1" customHeight="1" x14ac:dyDescent="0.2">
      <c r="B769" s="35" t="s">
        <v>744</v>
      </c>
    </row>
    <row r="770" spans="1:13" ht="63.75" hidden="1" customHeight="1" x14ac:dyDescent="0.2">
      <c r="A770" s="5" t="s">
        <v>603</v>
      </c>
      <c r="B770" s="35" t="s">
        <v>396</v>
      </c>
      <c r="C770" s="5" t="s">
        <v>1049</v>
      </c>
      <c r="D770" s="65">
        <v>0</v>
      </c>
      <c r="E770" s="36">
        <v>558.94000000000005</v>
      </c>
      <c r="F770" s="36">
        <v>0</v>
      </c>
      <c r="G770" s="65">
        <v>200</v>
      </c>
      <c r="H770" s="36">
        <v>111788</v>
      </c>
      <c r="I770" s="5">
        <f>IF(D770-G770&gt;0,D770-G770,0)</f>
        <v>0</v>
      </c>
      <c r="J770" s="36">
        <f>I770*E770</f>
        <v>0</v>
      </c>
      <c r="K770" s="5">
        <f>IF(D770-G770&lt;0,G770-D770,0)</f>
        <v>200</v>
      </c>
      <c r="L770" s="36">
        <f>K770*E770</f>
        <v>111788</v>
      </c>
      <c r="M770" s="45"/>
    </row>
    <row r="771" spans="1:13" ht="63.75" hidden="1" customHeight="1" x14ac:dyDescent="0.2">
      <c r="B771" s="35" t="s">
        <v>309</v>
      </c>
    </row>
    <row r="772" spans="1:13" ht="21.75" hidden="1" customHeight="1" x14ac:dyDescent="0.2">
      <c r="B772" s="35" t="s">
        <v>901</v>
      </c>
    </row>
    <row r="773" spans="1:13" ht="63.75" hidden="1" customHeight="1" x14ac:dyDescent="0.2">
      <c r="A773" s="5" t="s">
        <v>252</v>
      </c>
      <c r="B773" s="35" t="s">
        <v>561</v>
      </c>
      <c r="C773" s="5" t="s">
        <v>1049</v>
      </c>
      <c r="D773" s="65">
        <v>0</v>
      </c>
      <c r="E773" s="36">
        <v>211.74</v>
      </c>
      <c r="F773" s="36">
        <v>0</v>
      </c>
      <c r="G773" s="65">
        <v>236.3</v>
      </c>
      <c r="H773" s="36">
        <v>50034.16</v>
      </c>
      <c r="I773" s="5">
        <f>IF(D773-G773&gt;0,D773-G773,0)</f>
        <v>0</v>
      </c>
      <c r="J773" s="36">
        <f>I773*E773</f>
        <v>0</v>
      </c>
      <c r="K773" s="5">
        <f>IF(D773-G773&lt;0,G773-D773,0)</f>
        <v>236.3</v>
      </c>
      <c r="L773" s="36">
        <f>K773*E773</f>
        <v>50034.16</v>
      </c>
      <c r="M773" s="45"/>
    </row>
    <row r="774" spans="1:13" ht="63.75" hidden="1" customHeight="1" x14ac:dyDescent="0.2">
      <c r="B774" s="35" t="s">
        <v>415</v>
      </c>
    </row>
    <row r="775" spans="1:13" ht="63.75" hidden="1" customHeight="1" x14ac:dyDescent="0.2">
      <c r="B775" s="35" t="s">
        <v>39</v>
      </c>
    </row>
    <row r="776" spans="1:13" ht="53.25" hidden="1" customHeight="1" x14ac:dyDescent="0.2">
      <c r="B776" s="35" t="s">
        <v>333</v>
      </c>
    </row>
    <row r="777" spans="1:13" ht="63.75" hidden="1" customHeight="1" x14ac:dyDescent="0.2">
      <c r="A777" s="5" t="s">
        <v>994</v>
      </c>
      <c r="B777" s="35" t="s">
        <v>1023</v>
      </c>
      <c r="C777" s="5" t="s">
        <v>1038</v>
      </c>
      <c r="D777" s="65">
        <v>0</v>
      </c>
      <c r="E777" s="36">
        <v>181.49</v>
      </c>
      <c r="F777" s="36">
        <v>0</v>
      </c>
      <c r="G777" s="65">
        <v>1518.64</v>
      </c>
      <c r="H777" s="36">
        <v>275617.96999999997</v>
      </c>
      <c r="I777" s="5">
        <f>IF(D777-G777&gt;0,D777-G777,0)</f>
        <v>0</v>
      </c>
      <c r="J777" s="36">
        <f>I777*E777</f>
        <v>0</v>
      </c>
      <c r="K777" s="5">
        <f>IF(D777-G777&lt;0,G777-D777,0)</f>
        <v>1518.64</v>
      </c>
      <c r="L777" s="36">
        <f>K777*E777</f>
        <v>275617.96999999997</v>
      </c>
      <c r="M777" s="45"/>
    </row>
    <row r="778" spans="1:13" ht="12.75" hidden="1" customHeight="1" x14ac:dyDescent="0.2"/>
    <row r="779" spans="1:13" ht="63.75" hidden="1" customHeight="1" x14ac:dyDescent="0.2">
      <c r="B779" s="35" t="s">
        <v>811</v>
      </c>
    </row>
    <row r="780" spans="1:13" ht="21.75" hidden="1" customHeight="1" x14ac:dyDescent="0.2">
      <c r="B780" s="35" t="s">
        <v>1081</v>
      </c>
    </row>
    <row r="781" spans="1:13" ht="63.75" hidden="1" customHeight="1" x14ac:dyDescent="0.2">
      <c r="A781" s="5" t="s">
        <v>629</v>
      </c>
      <c r="B781" s="35" t="s">
        <v>778</v>
      </c>
      <c r="C781" s="5" t="s">
        <v>698</v>
      </c>
      <c r="D781" s="65">
        <v>0</v>
      </c>
      <c r="E781" s="36">
        <v>22996.61</v>
      </c>
      <c r="F781" s="36">
        <v>0</v>
      </c>
      <c r="G781" s="65">
        <v>2</v>
      </c>
      <c r="H781" s="36">
        <v>45993.22</v>
      </c>
      <c r="I781" s="5">
        <f>IF(D781-G781&gt;0,D781-G781,0)</f>
        <v>0</v>
      </c>
      <c r="J781" s="36">
        <f>I781*E781</f>
        <v>0</v>
      </c>
      <c r="K781" s="5">
        <f>IF(D781-G781&lt;0,G781-D781,0)</f>
        <v>2</v>
      </c>
      <c r="L781" s="36">
        <f>K781*E781</f>
        <v>45993.22</v>
      </c>
      <c r="M781" s="45"/>
    </row>
    <row r="782" spans="1:13" ht="63.75" hidden="1" customHeight="1" x14ac:dyDescent="0.2">
      <c r="B782" s="35" t="s">
        <v>421</v>
      </c>
    </row>
    <row r="783" spans="1:13" ht="74.25" hidden="1" customHeight="1" x14ac:dyDescent="0.2">
      <c r="B783" s="35" t="s">
        <v>988</v>
      </c>
    </row>
    <row r="784" spans="1:13" ht="63.75" hidden="1" customHeight="1" x14ac:dyDescent="0.2">
      <c r="B784" s="35" t="s">
        <v>43</v>
      </c>
    </row>
    <row r="785" spans="1:13" ht="74.25" hidden="1" customHeight="1" x14ac:dyDescent="0.2">
      <c r="B785" s="35" t="s">
        <v>705</v>
      </c>
    </row>
    <row r="786" spans="1:13" ht="12.75" hidden="1" customHeight="1" x14ac:dyDescent="0.2">
      <c r="B786" s="35" t="s">
        <v>57</v>
      </c>
    </row>
    <row r="787" spans="1:13" ht="63.75" hidden="1" customHeight="1" x14ac:dyDescent="0.2">
      <c r="A787" s="5" t="s">
        <v>0</v>
      </c>
      <c r="B787" s="35" t="s">
        <v>717</v>
      </c>
      <c r="C787" s="5" t="s">
        <v>698</v>
      </c>
      <c r="D787" s="65">
        <v>0</v>
      </c>
      <c r="E787" s="36">
        <v>14770.21</v>
      </c>
      <c r="F787" s="36">
        <v>0</v>
      </c>
      <c r="G787" s="65">
        <v>2</v>
      </c>
      <c r="H787" s="36">
        <v>29540.42</v>
      </c>
      <c r="I787" s="5">
        <f>IF(D787-G787&gt;0,D787-G787,0)</f>
        <v>0</v>
      </c>
      <c r="J787" s="36">
        <f>I787*E787</f>
        <v>0</v>
      </c>
      <c r="K787" s="5">
        <f>IF(D787-G787&lt;0,G787-D787,0)</f>
        <v>2</v>
      </c>
      <c r="L787" s="36">
        <f>K787*E787</f>
        <v>29540.42</v>
      </c>
      <c r="M787" s="45"/>
    </row>
    <row r="788" spans="1:13" ht="12.75" hidden="1" customHeight="1" x14ac:dyDescent="0.2"/>
    <row r="789" spans="1:13" ht="74.25" hidden="1" customHeight="1" x14ac:dyDescent="0.2">
      <c r="B789" s="35" t="s">
        <v>671</v>
      </c>
    </row>
    <row r="790" spans="1:13" ht="74.25" hidden="1" customHeight="1" x14ac:dyDescent="0.2">
      <c r="B790" s="35" t="s">
        <v>956</v>
      </c>
    </row>
    <row r="791" spans="1:13" ht="74.25" hidden="1" customHeight="1" x14ac:dyDescent="0.2">
      <c r="B791" s="35" t="s">
        <v>410</v>
      </c>
    </row>
    <row r="792" spans="1:13" ht="63.75" hidden="1" customHeight="1" x14ac:dyDescent="0.2">
      <c r="B792" s="35" t="s">
        <v>896</v>
      </c>
    </row>
    <row r="793" spans="1:13" ht="63.75" hidden="1" customHeight="1" x14ac:dyDescent="0.2">
      <c r="A793" s="5" t="s">
        <v>743</v>
      </c>
      <c r="B793" s="35" t="s">
        <v>984</v>
      </c>
      <c r="C793" s="5" t="s">
        <v>698</v>
      </c>
      <c r="D793" s="65">
        <v>0</v>
      </c>
      <c r="E793" s="36">
        <v>4120.4799999999996</v>
      </c>
      <c r="F793" s="36">
        <v>0</v>
      </c>
      <c r="G793" s="65">
        <v>17</v>
      </c>
      <c r="H793" s="36">
        <v>70048.160000000003</v>
      </c>
      <c r="I793" s="5">
        <f>IF(D793-G793&gt;0,D793-G793,0)</f>
        <v>0</v>
      </c>
      <c r="J793" s="36">
        <f>I793*E793</f>
        <v>0</v>
      </c>
      <c r="K793" s="5">
        <f>IF(D793-G793&lt;0,G793-D793,0)</f>
        <v>17</v>
      </c>
      <c r="L793" s="36">
        <f>K793*E793</f>
        <v>70048.160000000003</v>
      </c>
      <c r="M793" s="45"/>
    </row>
    <row r="794" spans="1:13" ht="53.25" hidden="1" customHeight="1" x14ac:dyDescent="0.2">
      <c r="B794" s="35" t="s">
        <v>1047</v>
      </c>
    </row>
    <row r="795" spans="1:13" ht="63.75" hidden="1" customHeight="1" x14ac:dyDescent="0.2">
      <c r="A795" s="5" t="s">
        <v>382</v>
      </c>
      <c r="B795" s="35" t="s">
        <v>615</v>
      </c>
      <c r="C795" s="5" t="s">
        <v>698</v>
      </c>
      <c r="D795" s="65">
        <v>0</v>
      </c>
      <c r="E795" s="36">
        <v>3704.64</v>
      </c>
      <c r="F795" s="36">
        <v>0</v>
      </c>
      <c r="G795" s="65">
        <v>5</v>
      </c>
      <c r="H795" s="36">
        <v>18523.2</v>
      </c>
      <c r="I795" s="5">
        <f>IF(D795-G795&gt;0,D795-G795,0)</f>
        <v>0</v>
      </c>
      <c r="J795" s="36">
        <f>I795*E795</f>
        <v>0</v>
      </c>
      <c r="K795" s="5">
        <f>IF(D795-G795&lt;0,G795-D795,0)</f>
        <v>5</v>
      </c>
      <c r="L795" s="36">
        <f>K795*E795</f>
        <v>18523.2</v>
      </c>
      <c r="M795" s="45"/>
    </row>
    <row r="796" spans="1:13" ht="21.75" hidden="1" customHeight="1" x14ac:dyDescent="0.2">
      <c r="B796" s="35" t="s">
        <v>465</v>
      </c>
    </row>
    <row r="797" spans="1:13" ht="12.75" hidden="1" customHeight="1" x14ac:dyDescent="0.2"/>
    <row r="798" spans="1:13" ht="74.25" hidden="1" customHeight="1" x14ac:dyDescent="0.2">
      <c r="A798" s="5" t="s">
        <v>823</v>
      </c>
      <c r="B798" s="35" t="s">
        <v>639</v>
      </c>
      <c r="C798" s="5" t="s">
        <v>1049</v>
      </c>
      <c r="D798" s="65">
        <v>0</v>
      </c>
      <c r="E798" s="36">
        <v>34.880000000000003</v>
      </c>
      <c r="F798" s="36">
        <v>0</v>
      </c>
      <c r="G798" s="65">
        <v>1092</v>
      </c>
      <c r="H798" s="36">
        <v>38088.959999999999</v>
      </c>
      <c r="I798" s="5">
        <f>IF(D798-G798&gt;0,D798-G798,0)</f>
        <v>0</v>
      </c>
      <c r="J798" s="36">
        <f>I798*E798</f>
        <v>0</v>
      </c>
      <c r="K798" s="5">
        <f>IF(D798-G798&lt;0,G798-D798,0)</f>
        <v>1092</v>
      </c>
      <c r="L798" s="36">
        <f>K798*E798</f>
        <v>38088.959999999999</v>
      </c>
      <c r="M798" s="45"/>
    </row>
    <row r="799" spans="1:13" ht="21.75" hidden="1" customHeight="1" x14ac:dyDescent="0.2">
      <c r="B799" s="35" t="s">
        <v>730</v>
      </c>
    </row>
    <row r="800" spans="1:13" ht="63.75" hidden="1" customHeight="1" x14ac:dyDescent="0.2">
      <c r="A800" s="5" t="s">
        <v>479</v>
      </c>
      <c r="B800" s="35" t="s">
        <v>613</v>
      </c>
      <c r="C800" s="5" t="s">
        <v>1038</v>
      </c>
      <c r="D800" s="65">
        <v>0</v>
      </c>
      <c r="E800" s="36">
        <v>1004.31</v>
      </c>
      <c r="F800" s="36">
        <v>0</v>
      </c>
      <c r="G800" s="65">
        <v>2199.6</v>
      </c>
      <c r="H800" s="36">
        <v>2209080.2799999998</v>
      </c>
      <c r="I800" s="5">
        <f>IF(D800-G800&gt;0,D800-G800,0)</f>
        <v>0</v>
      </c>
      <c r="J800" s="36">
        <f>I800*E800</f>
        <v>0</v>
      </c>
      <c r="K800" s="5">
        <f>IF(D800-G800&lt;0,G800-D800,0)</f>
        <v>2199.6</v>
      </c>
      <c r="L800" s="36">
        <f>K800*E800</f>
        <v>2209080.2799999998</v>
      </c>
      <c r="M800" s="45"/>
    </row>
    <row r="801" spans="1:13" ht="63.75" hidden="1" customHeight="1" x14ac:dyDescent="0.2">
      <c r="B801" s="35" t="s">
        <v>1065</v>
      </c>
    </row>
    <row r="802" spans="1:13" ht="42.75" hidden="1" customHeight="1" x14ac:dyDescent="0.2">
      <c r="B802" s="35" t="s">
        <v>706</v>
      </c>
    </row>
    <row r="803" spans="1:13" ht="63.75" hidden="1" customHeight="1" x14ac:dyDescent="0.2">
      <c r="A803" s="5" t="s">
        <v>553</v>
      </c>
      <c r="B803" s="35" t="s">
        <v>160</v>
      </c>
      <c r="C803" s="5" t="s">
        <v>1038</v>
      </c>
      <c r="D803" s="65">
        <v>0</v>
      </c>
      <c r="E803" s="36">
        <v>327.35000000000002</v>
      </c>
      <c r="F803" s="36">
        <v>0</v>
      </c>
      <c r="G803" s="65">
        <v>8112</v>
      </c>
      <c r="H803" s="36">
        <v>2655463.2000000002</v>
      </c>
      <c r="I803" s="5">
        <f>IF(D803-G803&gt;0,D803-G803,0)</f>
        <v>0</v>
      </c>
      <c r="J803" s="36">
        <f>I803*E803</f>
        <v>0</v>
      </c>
      <c r="K803" s="5">
        <f>IF(D803-G803&lt;0,G803-D803,0)</f>
        <v>8112</v>
      </c>
      <c r="L803" s="36">
        <f>K803*E803</f>
        <v>2655463.2000000002</v>
      </c>
      <c r="M803" s="45"/>
    </row>
    <row r="804" spans="1:13" ht="74.25" hidden="1" customHeight="1" x14ac:dyDescent="0.2">
      <c r="B804" s="35" t="s">
        <v>616</v>
      </c>
    </row>
    <row r="805" spans="1:13" ht="74.25" hidden="1" customHeight="1" x14ac:dyDescent="0.2">
      <c r="B805" s="35" t="s">
        <v>84</v>
      </c>
    </row>
    <row r="806" spans="1:13" ht="12.75" hidden="1" customHeight="1" x14ac:dyDescent="0.2"/>
    <row r="807" spans="1:13" ht="74.25" hidden="1" customHeight="1" x14ac:dyDescent="0.2">
      <c r="B807" s="35" t="s">
        <v>222</v>
      </c>
    </row>
    <row r="808" spans="1:13" ht="74.25" hidden="1" customHeight="1" x14ac:dyDescent="0.2">
      <c r="B808" s="35" t="s">
        <v>917</v>
      </c>
    </row>
    <row r="809" spans="1:13" ht="74.25" hidden="1" customHeight="1" x14ac:dyDescent="0.2">
      <c r="B809" s="35" t="s">
        <v>32</v>
      </c>
    </row>
    <row r="810" spans="1:13" ht="74.25" hidden="1" customHeight="1" x14ac:dyDescent="0.2">
      <c r="B810" s="35" t="s">
        <v>134</v>
      </c>
    </row>
    <row r="811" spans="1:13" ht="63.75" hidden="1" customHeight="1" x14ac:dyDescent="0.2">
      <c r="B811" s="35" t="s">
        <v>115</v>
      </c>
    </row>
    <row r="812" spans="1:13" ht="74.25" hidden="1" customHeight="1" x14ac:dyDescent="0.2">
      <c r="B812" s="35" t="s">
        <v>269</v>
      </c>
    </row>
    <row r="813" spans="1:13" ht="32.25" hidden="1" customHeight="1" x14ac:dyDescent="0.2">
      <c r="B813" s="35" t="s">
        <v>320</v>
      </c>
    </row>
    <row r="814" spans="1:13" ht="63.75" hidden="1" customHeight="1" x14ac:dyDescent="0.2">
      <c r="A814" s="5" t="s">
        <v>209</v>
      </c>
      <c r="B814" s="35" t="s">
        <v>342</v>
      </c>
      <c r="C814" s="5" t="s">
        <v>1038</v>
      </c>
      <c r="D814" s="65">
        <v>0</v>
      </c>
      <c r="E814" s="36">
        <v>218.95</v>
      </c>
      <c r="F814" s="36">
        <v>0</v>
      </c>
      <c r="G814" s="65">
        <v>2090.5700000000002</v>
      </c>
      <c r="H814" s="36">
        <v>457730.3</v>
      </c>
      <c r="I814" s="5">
        <f>IF(D814-G814&gt;0,D814-G814,0)</f>
        <v>0</v>
      </c>
      <c r="J814" s="36">
        <f>I814*E814</f>
        <v>0</v>
      </c>
      <c r="K814" s="5">
        <f>IF(D814-G814&lt;0,G814-D814,0)</f>
        <v>2090.5700000000002</v>
      </c>
      <c r="L814" s="36">
        <f>K814*E814</f>
        <v>457730.3</v>
      </c>
      <c r="M814" s="45"/>
    </row>
    <row r="815" spans="1:13" ht="12.75" hidden="1" customHeight="1" x14ac:dyDescent="0.2"/>
    <row r="816" spans="1:13" ht="32.25" hidden="1" customHeight="1" x14ac:dyDescent="0.2">
      <c r="B816" s="35" t="s">
        <v>182</v>
      </c>
    </row>
    <row r="817" spans="1:13" ht="42.75" hidden="1" customHeight="1" x14ac:dyDescent="0.2">
      <c r="A817" s="5" t="s">
        <v>661</v>
      </c>
      <c r="B817" s="35" t="s">
        <v>384</v>
      </c>
      <c r="C817" s="5" t="s">
        <v>1038</v>
      </c>
      <c r="D817" s="65">
        <v>0</v>
      </c>
      <c r="E817" s="36">
        <v>71.84</v>
      </c>
      <c r="F817" s="36">
        <v>0</v>
      </c>
      <c r="G817" s="65">
        <v>1300.18</v>
      </c>
      <c r="H817" s="36">
        <v>93404.93</v>
      </c>
      <c r="I817" s="5">
        <f t="shared" ref="I817:I818" si="180">IF(D817-G817&gt;0,D817-G817,0)</f>
        <v>0</v>
      </c>
      <c r="J817" s="36">
        <f t="shared" ref="J817:J818" si="181">I817*E817</f>
        <v>0</v>
      </c>
      <c r="K817" s="5">
        <f t="shared" ref="K817:K818" si="182">IF(D817-G817&lt;0,G817-D817,0)</f>
        <v>1300.18</v>
      </c>
      <c r="L817" s="36">
        <f t="shared" ref="L817:L818" si="183">K817*E817</f>
        <v>93404.93</v>
      </c>
      <c r="M817" s="45"/>
    </row>
    <row r="818" spans="1:13" ht="63.75" hidden="1" customHeight="1" x14ac:dyDescent="0.2">
      <c r="A818" s="5" t="s">
        <v>303</v>
      </c>
      <c r="B818" s="35" t="s">
        <v>170</v>
      </c>
      <c r="C818" s="5" t="s">
        <v>1049</v>
      </c>
      <c r="D818" s="65">
        <v>0</v>
      </c>
      <c r="E818" s="36">
        <v>160.91</v>
      </c>
      <c r="F818" s="36">
        <v>0</v>
      </c>
      <c r="G818" s="65">
        <v>99.68</v>
      </c>
      <c r="H818" s="36">
        <v>16039.51</v>
      </c>
      <c r="I818" s="5">
        <f t="shared" si="180"/>
        <v>0</v>
      </c>
      <c r="J818" s="36">
        <f t="shared" si="181"/>
        <v>0</v>
      </c>
      <c r="K818" s="5">
        <f t="shared" si="182"/>
        <v>99.68</v>
      </c>
      <c r="L818" s="36">
        <f t="shared" si="183"/>
        <v>16039.51</v>
      </c>
      <c r="M818" s="45"/>
    </row>
    <row r="819" spans="1:13" ht="12.75" hidden="1" customHeight="1" x14ac:dyDescent="0.2">
      <c r="B819" s="35" t="s">
        <v>179</v>
      </c>
    </row>
    <row r="820" spans="1:13" ht="53.25" hidden="1" customHeight="1" x14ac:dyDescent="0.2">
      <c r="A820" s="5" t="s">
        <v>1048</v>
      </c>
      <c r="B820" s="35" t="s">
        <v>762</v>
      </c>
      <c r="C820" s="5" t="s">
        <v>698</v>
      </c>
      <c r="D820" s="65">
        <v>0</v>
      </c>
      <c r="E820" s="36">
        <v>196.72</v>
      </c>
      <c r="F820" s="36">
        <v>0</v>
      </c>
      <c r="G820" s="65">
        <v>79</v>
      </c>
      <c r="H820" s="36">
        <v>15540.88</v>
      </c>
      <c r="I820" s="5">
        <f t="shared" ref="I820:I822" si="184">IF(D820-G820&gt;0,D820-G820,0)</f>
        <v>0</v>
      </c>
      <c r="J820" s="36">
        <f t="shared" ref="J820:J822" si="185">I820*E820</f>
        <v>0</v>
      </c>
      <c r="K820" s="5">
        <f t="shared" ref="K820:K822" si="186">IF(D820-G820&lt;0,G820-D820,0)</f>
        <v>79</v>
      </c>
      <c r="L820" s="36">
        <f t="shared" ref="L820:L822" si="187">K820*E820</f>
        <v>15540.88</v>
      </c>
      <c r="M820" s="45"/>
    </row>
    <row r="821" spans="1:13" ht="63.75" hidden="1" customHeight="1" x14ac:dyDescent="0.2">
      <c r="A821" s="5" t="s">
        <v>405</v>
      </c>
      <c r="B821" s="35" t="s">
        <v>418</v>
      </c>
      <c r="C821" s="5" t="s">
        <v>1049</v>
      </c>
      <c r="D821" s="65">
        <v>0</v>
      </c>
      <c r="E821" s="36">
        <v>103.21</v>
      </c>
      <c r="F821" s="36">
        <v>0</v>
      </c>
      <c r="G821" s="65">
        <v>584.6</v>
      </c>
      <c r="H821" s="36">
        <v>60336.57</v>
      </c>
      <c r="I821" s="5">
        <f t="shared" si="184"/>
        <v>0</v>
      </c>
      <c r="J821" s="36">
        <f t="shared" si="185"/>
        <v>0</v>
      </c>
      <c r="K821" s="5">
        <f t="shared" si="186"/>
        <v>584.6</v>
      </c>
      <c r="L821" s="36">
        <f t="shared" si="187"/>
        <v>60336.57</v>
      </c>
      <c r="M821" s="45"/>
    </row>
    <row r="822" spans="1:13" ht="63.75" hidden="1" customHeight="1" x14ac:dyDescent="0.2">
      <c r="A822" s="5" t="s">
        <v>438</v>
      </c>
      <c r="B822" s="35" t="s">
        <v>49</v>
      </c>
      <c r="C822" s="5" t="s">
        <v>698</v>
      </c>
      <c r="D822" s="65">
        <v>0</v>
      </c>
      <c r="E822" s="36">
        <v>31551.279999999999</v>
      </c>
      <c r="F822" s="36">
        <v>0</v>
      </c>
      <c r="G822" s="65">
        <v>1</v>
      </c>
      <c r="H822" s="36">
        <v>31551.279999999999</v>
      </c>
      <c r="I822" s="5">
        <f t="shared" si="184"/>
        <v>0</v>
      </c>
      <c r="J822" s="36">
        <f t="shared" si="185"/>
        <v>0</v>
      </c>
      <c r="K822" s="5">
        <f t="shared" si="186"/>
        <v>1</v>
      </c>
      <c r="L822" s="36">
        <f t="shared" si="187"/>
        <v>31551.279999999999</v>
      </c>
      <c r="M822" s="45"/>
    </row>
    <row r="823" spans="1:13" ht="63.75" hidden="1" customHeight="1" x14ac:dyDescent="0.2">
      <c r="B823" s="35" t="s">
        <v>669</v>
      </c>
    </row>
    <row r="824" spans="1:13" ht="12.75" hidden="1" customHeight="1" x14ac:dyDescent="0.2">
      <c r="B824" s="35" t="s">
        <v>1044</v>
      </c>
    </row>
    <row r="825" spans="1:13" ht="63.75" hidden="1" customHeight="1" x14ac:dyDescent="0.2">
      <c r="A825" s="5" t="s">
        <v>877</v>
      </c>
      <c r="B825" s="35" t="s">
        <v>975</v>
      </c>
      <c r="C825" s="5" t="s">
        <v>1038</v>
      </c>
      <c r="D825" s="65">
        <v>0</v>
      </c>
      <c r="E825" s="36">
        <v>1435.88</v>
      </c>
      <c r="F825" s="36">
        <v>0</v>
      </c>
      <c r="G825" s="65">
        <v>89.64</v>
      </c>
      <c r="H825" s="36">
        <v>128712.28</v>
      </c>
      <c r="I825" s="5">
        <f>IF(D825-G825&gt;0,D825-G825,0)</f>
        <v>0</v>
      </c>
      <c r="J825" s="36">
        <f>I825*E825</f>
        <v>0</v>
      </c>
      <c r="K825" s="5">
        <f>IF(D825-G825&lt;0,G825-D825,0)</f>
        <v>89.64</v>
      </c>
      <c r="L825" s="36">
        <f>K825*E825</f>
        <v>128712.28</v>
      </c>
      <c r="M825" s="45"/>
    </row>
    <row r="826" spans="1:13" ht="63.75" hidden="1" customHeight="1" x14ac:dyDescent="0.2">
      <c r="B826" s="35" t="s">
        <v>530</v>
      </c>
    </row>
    <row r="827" spans="1:13" ht="12.75" hidden="1" customHeight="1" x14ac:dyDescent="0.2"/>
    <row r="828" spans="1:13" ht="63.75" hidden="1" customHeight="1" x14ac:dyDescent="0.2">
      <c r="A828" s="5" t="s">
        <v>978</v>
      </c>
      <c r="B828" s="35" t="s">
        <v>489</v>
      </c>
      <c r="C828" s="5" t="s">
        <v>1038</v>
      </c>
      <c r="D828" s="65">
        <v>0</v>
      </c>
      <c r="E828" s="36">
        <v>1357.72</v>
      </c>
      <c r="F828" s="36">
        <v>0</v>
      </c>
      <c r="G828" s="65">
        <v>10.220000000000001</v>
      </c>
      <c r="H828" s="36">
        <v>13875.9</v>
      </c>
      <c r="I828" s="5">
        <f>IF(D828-G828&gt;0,D828-G828,0)</f>
        <v>0</v>
      </c>
      <c r="J828" s="36">
        <f>I828*E828</f>
        <v>0</v>
      </c>
      <c r="K828" s="5">
        <f>IF(D828-G828&lt;0,G828-D828,0)</f>
        <v>10.220000000000001</v>
      </c>
      <c r="L828" s="36">
        <f>K828*E828</f>
        <v>13875.9</v>
      </c>
      <c r="M828" s="45"/>
    </row>
    <row r="829" spans="1:13" ht="53.25" hidden="1" customHeight="1" x14ac:dyDescent="0.2">
      <c r="B829" s="35" t="s">
        <v>941</v>
      </c>
    </row>
    <row r="830" spans="1:13" ht="63.75" hidden="1" customHeight="1" x14ac:dyDescent="0.2">
      <c r="A830" s="5" t="s">
        <v>611</v>
      </c>
      <c r="B830" s="35" t="s">
        <v>664</v>
      </c>
      <c r="C830" s="5" t="s">
        <v>1038</v>
      </c>
      <c r="D830" s="65">
        <v>0</v>
      </c>
      <c r="E830" s="36">
        <v>833.61</v>
      </c>
      <c r="F830" s="36">
        <v>0</v>
      </c>
      <c r="G830" s="65">
        <v>16.86</v>
      </c>
      <c r="H830" s="36">
        <v>14054.66</v>
      </c>
      <c r="I830" s="5">
        <f>IF(D830-G830&gt;0,D830-G830,0)</f>
        <v>0</v>
      </c>
      <c r="J830" s="36">
        <f>I830*E830</f>
        <v>0</v>
      </c>
      <c r="K830" s="5">
        <f>IF(D830-G830&lt;0,G830-D830,0)</f>
        <v>16.86</v>
      </c>
      <c r="L830" s="36">
        <f>K830*E830</f>
        <v>14054.66</v>
      </c>
      <c r="M830" s="45"/>
    </row>
    <row r="831" spans="1:13" ht="42.75" hidden="1" customHeight="1" x14ac:dyDescent="0.2">
      <c r="B831" s="35" t="s">
        <v>502</v>
      </c>
    </row>
    <row r="832" spans="1:13" ht="63.75" hidden="1" customHeight="1" x14ac:dyDescent="0.2">
      <c r="A832" s="5" t="s">
        <v>267</v>
      </c>
      <c r="B832" s="35" t="s">
        <v>246</v>
      </c>
      <c r="C832" s="5" t="s">
        <v>1038</v>
      </c>
      <c r="D832" s="65">
        <v>0</v>
      </c>
      <c r="E832" s="36">
        <v>1105.97</v>
      </c>
      <c r="F832" s="36">
        <v>0</v>
      </c>
      <c r="G832" s="65">
        <v>20.95</v>
      </c>
      <c r="H832" s="36">
        <v>23170.07</v>
      </c>
      <c r="I832" s="5">
        <f>IF(D832-G832&gt;0,D832-G832,0)</f>
        <v>0</v>
      </c>
      <c r="J832" s="36">
        <f>I832*E832</f>
        <v>0</v>
      </c>
      <c r="K832" s="5">
        <f>IF(D832-G832&lt;0,G832-D832,0)</f>
        <v>20.95</v>
      </c>
      <c r="L832" s="36">
        <f>K832*E832</f>
        <v>23170.07</v>
      </c>
      <c r="M832" s="45"/>
    </row>
    <row r="833" spans="1:13" ht="32.25" hidden="1" customHeight="1" x14ac:dyDescent="0.2">
      <c r="B833" s="35" t="s">
        <v>200</v>
      </c>
    </row>
    <row r="834" spans="1:13" ht="63.75" hidden="1" customHeight="1" x14ac:dyDescent="0.2">
      <c r="A834" s="5" t="s">
        <v>722</v>
      </c>
      <c r="B834" s="35" t="s">
        <v>528</v>
      </c>
      <c r="C834" s="5" t="s">
        <v>1038</v>
      </c>
      <c r="D834" s="65">
        <v>0</v>
      </c>
      <c r="E834" s="36">
        <v>808.31</v>
      </c>
      <c r="F834" s="36">
        <v>0</v>
      </c>
      <c r="G834" s="65">
        <v>13.29</v>
      </c>
      <c r="H834" s="36">
        <v>10742.44</v>
      </c>
      <c r="I834" s="5">
        <f>IF(D834-G834&gt;0,D834-G834,0)</f>
        <v>0</v>
      </c>
      <c r="J834" s="36">
        <f>I834*E834</f>
        <v>0</v>
      </c>
      <c r="K834" s="5">
        <f>IF(D834-G834&lt;0,G834-D834,0)</f>
        <v>13.29</v>
      </c>
      <c r="L834" s="36">
        <f>K834*E834</f>
        <v>10742.44</v>
      </c>
      <c r="M834" s="45"/>
    </row>
    <row r="835" spans="1:13" ht="32.25" hidden="1" customHeight="1" x14ac:dyDescent="0.2">
      <c r="B835" s="35" t="s">
        <v>29</v>
      </c>
    </row>
    <row r="836" spans="1:13" ht="63.75" hidden="1" customHeight="1" x14ac:dyDescent="0.2">
      <c r="A836" s="5" t="s">
        <v>363</v>
      </c>
      <c r="B836" s="35" t="s">
        <v>206</v>
      </c>
      <c r="C836" s="5" t="s">
        <v>1038</v>
      </c>
      <c r="D836" s="65">
        <v>0</v>
      </c>
      <c r="E836" s="36">
        <v>1132.53</v>
      </c>
      <c r="F836" s="36">
        <v>0</v>
      </c>
      <c r="G836" s="65">
        <v>32.979999999999997</v>
      </c>
      <c r="H836" s="36">
        <v>37350.839999999997</v>
      </c>
      <c r="I836" s="5">
        <f>IF(D836-G836&gt;0,D836-G836,0)</f>
        <v>0</v>
      </c>
      <c r="J836" s="36">
        <f>I836*E836</f>
        <v>0</v>
      </c>
      <c r="K836" s="5">
        <f>IF(D836-G836&lt;0,G836-D836,0)</f>
        <v>32.979999999999997</v>
      </c>
      <c r="L836" s="36">
        <f>K836*E836</f>
        <v>37350.839999999997</v>
      </c>
      <c r="M836" s="45"/>
    </row>
    <row r="837" spans="1:13" ht="12.75" hidden="1" customHeight="1" x14ac:dyDescent="0.2"/>
    <row r="838" spans="1:13" ht="53.25" hidden="1" customHeight="1" x14ac:dyDescent="0.2">
      <c r="B838" s="35" t="s">
        <v>185</v>
      </c>
    </row>
    <row r="839" spans="1:13" ht="63.75" hidden="1" customHeight="1" x14ac:dyDescent="0.2">
      <c r="A839" s="5" t="s">
        <v>14</v>
      </c>
      <c r="B839" s="35" t="s">
        <v>206</v>
      </c>
      <c r="C839" s="5" t="s">
        <v>1038</v>
      </c>
      <c r="D839" s="65">
        <v>0</v>
      </c>
      <c r="E839" s="36">
        <v>1160.58</v>
      </c>
      <c r="F839" s="36">
        <v>0</v>
      </c>
      <c r="G839" s="65">
        <v>187.88</v>
      </c>
      <c r="H839" s="36">
        <v>218049.77</v>
      </c>
      <c r="I839" s="5">
        <f>IF(D839-G839&gt;0,D839-G839,0)</f>
        <v>0</v>
      </c>
      <c r="J839" s="36">
        <f>I839*E839</f>
        <v>0</v>
      </c>
      <c r="K839" s="5">
        <f>IF(D839-G839&lt;0,G839-D839,0)</f>
        <v>187.88</v>
      </c>
      <c r="L839" s="36">
        <f>K839*E839</f>
        <v>218049.77</v>
      </c>
      <c r="M839" s="45"/>
    </row>
    <row r="840" spans="1:13" ht="53.25" hidden="1" customHeight="1" x14ac:dyDescent="0.2">
      <c r="B840" s="35" t="s">
        <v>687</v>
      </c>
    </row>
    <row r="841" spans="1:13" ht="63.75" hidden="1" customHeight="1" x14ac:dyDescent="0.2">
      <c r="A841" s="5" t="s">
        <v>462</v>
      </c>
      <c r="B841" s="35" t="s">
        <v>184</v>
      </c>
      <c r="C841" s="5" t="s">
        <v>698</v>
      </c>
      <c r="D841" s="65">
        <v>0</v>
      </c>
      <c r="E841" s="36">
        <v>678.16</v>
      </c>
      <c r="F841" s="36">
        <v>0</v>
      </c>
      <c r="G841" s="65">
        <v>83</v>
      </c>
      <c r="H841" s="36">
        <v>56287.28</v>
      </c>
      <c r="I841" s="5">
        <f>IF(D841-G841&gt;0,D841-G841,0)</f>
        <v>0</v>
      </c>
      <c r="J841" s="36">
        <f>I841*E841</f>
        <v>0</v>
      </c>
      <c r="K841" s="5">
        <f>IF(D841-G841&lt;0,G841-D841,0)</f>
        <v>83</v>
      </c>
      <c r="L841" s="36">
        <f>K841*E841</f>
        <v>56287.28</v>
      </c>
      <c r="M841" s="45"/>
    </row>
    <row r="842" spans="1:13" ht="32.25" hidden="1" customHeight="1" x14ac:dyDescent="0.2">
      <c r="B842" s="35" t="s">
        <v>764</v>
      </c>
    </row>
    <row r="843" spans="1:13" ht="63.75" hidden="1" customHeight="1" x14ac:dyDescent="0.2">
      <c r="A843" s="5" t="s">
        <v>108</v>
      </c>
      <c r="B843" s="35" t="s">
        <v>1082</v>
      </c>
      <c r="C843" s="5" t="s">
        <v>1038</v>
      </c>
      <c r="D843" s="65">
        <v>0</v>
      </c>
      <c r="E843" s="36">
        <v>1482.28</v>
      </c>
      <c r="F843" s="36">
        <v>0</v>
      </c>
      <c r="G843" s="65">
        <v>122.23</v>
      </c>
      <c r="H843" s="36">
        <v>181179.08</v>
      </c>
      <c r="I843" s="5">
        <f>IF(D843-G843&gt;0,D843-G843,0)</f>
        <v>0</v>
      </c>
      <c r="J843" s="36">
        <f>I843*E843</f>
        <v>0</v>
      </c>
      <c r="K843" s="5">
        <f>IF(D843-G843&lt;0,G843-D843,0)</f>
        <v>122.23</v>
      </c>
      <c r="L843" s="36">
        <f>K843*E843</f>
        <v>181179.08</v>
      </c>
      <c r="M843" s="45"/>
    </row>
    <row r="844" spans="1:13" ht="21.75" hidden="1" customHeight="1" x14ac:dyDescent="0.2">
      <c r="B844" s="35" t="s">
        <v>67</v>
      </c>
    </row>
    <row r="845" spans="1:13" ht="74.25" hidden="1" customHeight="1" x14ac:dyDescent="0.2">
      <c r="A845" s="5" t="s">
        <v>832</v>
      </c>
      <c r="B845" s="35" t="s">
        <v>94</v>
      </c>
      <c r="C845" s="5" t="s">
        <v>1038</v>
      </c>
      <c r="D845" s="65">
        <v>0</v>
      </c>
      <c r="E845" s="36">
        <v>1526.47</v>
      </c>
      <c r="F845" s="36">
        <v>0</v>
      </c>
      <c r="G845" s="65">
        <v>18</v>
      </c>
      <c r="H845" s="36">
        <v>27476.46</v>
      </c>
      <c r="I845" s="5">
        <f>IF(D845-G845&gt;0,D845-G845,0)</f>
        <v>0</v>
      </c>
      <c r="J845" s="36">
        <f>I845*E845</f>
        <v>0</v>
      </c>
      <c r="K845" s="5">
        <f>IF(D845-G845&lt;0,G845-D845,0)</f>
        <v>18</v>
      </c>
      <c r="L845" s="36">
        <f>K845*E845</f>
        <v>27476.46</v>
      </c>
      <c r="M845" s="45"/>
    </row>
    <row r="846" spans="1:13" ht="21.75" hidden="1" customHeight="1" x14ac:dyDescent="0.2">
      <c r="B846" s="35" t="s">
        <v>623</v>
      </c>
    </row>
    <row r="847" spans="1:13" ht="74.25" hidden="1" customHeight="1" x14ac:dyDescent="0.2">
      <c r="A847" s="5" t="s">
        <v>488</v>
      </c>
      <c r="B847" s="35" t="s">
        <v>575</v>
      </c>
      <c r="C847" s="5" t="s">
        <v>698</v>
      </c>
      <c r="D847" s="65">
        <v>0</v>
      </c>
      <c r="E847" s="36">
        <v>3071.94</v>
      </c>
      <c r="F847" s="36">
        <v>0</v>
      </c>
      <c r="G847" s="65">
        <v>40</v>
      </c>
      <c r="H847" s="36">
        <v>122877.6</v>
      </c>
      <c r="I847" s="5">
        <f>IF(D847-G847&gt;0,D847-G847,0)</f>
        <v>0</v>
      </c>
      <c r="J847" s="36">
        <f>I847*E847</f>
        <v>0</v>
      </c>
      <c r="K847" s="5">
        <f>IF(D847-G847&lt;0,G847-D847,0)</f>
        <v>40</v>
      </c>
      <c r="L847" s="36">
        <f>K847*E847</f>
        <v>122877.6</v>
      </c>
      <c r="M847" s="45"/>
    </row>
    <row r="848" spans="1:13" ht="12.75" hidden="1" customHeight="1" x14ac:dyDescent="0.2"/>
    <row r="849" spans="1:13" ht="53.25" hidden="1" customHeight="1" x14ac:dyDescent="0.2">
      <c r="B849" s="35" t="s">
        <v>399</v>
      </c>
    </row>
    <row r="850" spans="1:13" ht="63.75" hidden="1" customHeight="1" x14ac:dyDescent="0.2">
      <c r="A850" s="5" t="s">
        <v>286</v>
      </c>
      <c r="B850" s="35" t="s">
        <v>758</v>
      </c>
      <c r="C850" s="5" t="s">
        <v>1049</v>
      </c>
      <c r="D850" s="65">
        <v>0</v>
      </c>
      <c r="E850" s="36">
        <v>911.04</v>
      </c>
      <c r="F850" s="36">
        <v>0</v>
      </c>
      <c r="G850" s="65">
        <v>69.8</v>
      </c>
      <c r="H850" s="36">
        <v>63590.59</v>
      </c>
      <c r="I850" s="5">
        <f>IF(D850-G850&gt;0,D850-G850,0)</f>
        <v>0</v>
      </c>
      <c r="J850" s="36">
        <f>I850*E850</f>
        <v>0</v>
      </c>
      <c r="K850" s="5">
        <f>IF(D850-G850&lt;0,G850-D850,0)</f>
        <v>69.8</v>
      </c>
      <c r="L850" s="36">
        <f>K850*E850</f>
        <v>63590.59</v>
      </c>
      <c r="M850" s="45"/>
    </row>
    <row r="851" spans="1:13" ht="32.25" hidden="1" customHeight="1" x14ac:dyDescent="0.2">
      <c r="B851" s="35" t="s">
        <v>643</v>
      </c>
    </row>
    <row r="852" spans="1:13" ht="63.75" hidden="1" customHeight="1" x14ac:dyDescent="0.2">
      <c r="A852" s="5" t="s">
        <v>1029</v>
      </c>
      <c r="B852" s="35" t="s">
        <v>763</v>
      </c>
      <c r="C852" s="5" t="s">
        <v>1049</v>
      </c>
      <c r="D852" s="65">
        <v>0</v>
      </c>
      <c r="E852" s="36">
        <v>89.31</v>
      </c>
      <c r="F852" s="36">
        <v>0</v>
      </c>
      <c r="G852" s="65">
        <v>781.44</v>
      </c>
      <c r="H852" s="36">
        <v>69790.41</v>
      </c>
      <c r="I852" s="5">
        <f>IF(D852-G852&gt;0,D852-G852,0)</f>
        <v>0</v>
      </c>
      <c r="J852" s="36">
        <f>I852*E852</f>
        <v>0</v>
      </c>
      <c r="K852" s="5">
        <f>IF(D852-G852&lt;0,G852-D852,0)</f>
        <v>781.44</v>
      </c>
      <c r="L852" s="36">
        <f>K852*E852</f>
        <v>69790.41</v>
      </c>
      <c r="M852" s="45"/>
    </row>
    <row r="853" spans="1:13" ht="12.75" hidden="1" customHeight="1" x14ac:dyDescent="0.2">
      <c r="B853" s="35" t="s">
        <v>847</v>
      </c>
    </row>
    <row r="854" spans="1:13" ht="63.75" hidden="1" customHeight="1" x14ac:dyDescent="0.2">
      <c r="A854" s="5" t="s">
        <v>672</v>
      </c>
      <c r="B854" s="35" t="s">
        <v>1016</v>
      </c>
      <c r="C854" s="5" t="s">
        <v>1038</v>
      </c>
      <c r="D854" s="65">
        <v>0</v>
      </c>
      <c r="E854" s="36">
        <v>858.81</v>
      </c>
      <c r="F854" s="36">
        <v>0</v>
      </c>
      <c r="G854" s="65">
        <v>12.9</v>
      </c>
      <c r="H854" s="36">
        <v>11078.65</v>
      </c>
      <c r="I854" s="5">
        <f>IF(D854-G854&gt;0,D854-G854,0)</f>
        <v>0</v>
      </c>
      <c r="J854" s="36">
        <f>I854*E854</f>
        <v>0</v>
      </c>
      <c r="K854" s="5">
        <f>IF(D854-G854&lt;0,G854-D854,0)</f>
        <v>12.9</v>
      </c>
      <c r="L854" s="36">
        <f>K854*E854</f>
        <v>11078.65</v>
      </c>
      <c r="M854" s="45"/>
    </row>
    <row r="855" spans="1:13" ht="12.75" hidden="1" customHeight="1" x14ac:dyDescent="0.2">
      <c r="B855" s="35" t="s">
        <v>915</v>
      </c>
    </row>
    <row r="856" spans="1:13" ht="12.75" hidden="1" customHeight="1" x14ac:dyDescent="0.2">
      <c r="B856" s="61" t="s">
        <v>208</v>
      </c>
      <c r="F856" s="28">
        <v>0</v>
      </c>
      <c r="H856" s="28">
        <v>7785362.4500000002</v>
      </c>
    </row>
    <row r="857" spans="1:13" ht="12.75" hidden="1" customHeight="1" x14ac:dyDescent="0.2">
      <c r="B857" s="61" t="s">
        <v>407</v>
      </c>
    </row>
    <row r="858" spans="1:13" ht="12.75" hidden="1" customHeight="1" x14ac:dyDescent="0.2">
      <c r="B858" s="61" t="s">
        <v>478</v>
      </c>
    </row>
    <row r="859" spans="1:13" ht="12.75" hidden="1" customHeight="1" x14ac:dyDescent="0.2">
      <c r="B859" s="61" t="s">
        <v>234</v>
      </c>
    </row>
    <row r="860" spans="1:13" ht="12.75" hidden="1" customHeight="1" x14ac:dyDescent="0.2">
      <c r="B860" s="61" t="s">
        <v>433</v>
      </c>
      <c r="F860" s="28">
        <v>0</v>
      </c>
      <c r="H860" s="28">
        <v>11357409.33</v>
      </c>
    </row>
    <row r="861" spans="1:13" ht="12.75" hidden="1" customHeight="1" x14ac:dyDescent="0.2">
      <c r="B861" s="61" t="s">
        <v>856</v>
      </c>
    </row>
    <row r="862" spans="1:13" ht="12.75" hidden="1" customHeight="1" x14ac:dyDescent="0.2">
      <c r="B862" s="61" t="s">
        <v>857</v>
      </c>
      <c r="F862" s="28">
        <v>0</v>
      </c>
      <c r="H862" s="28">
        <v>0</v>
      </c>
    </row>
    <row r="863" spans="1:13" ht="12.75" hidden="1" customHeight="1" x14ac:dyDescent="0.2">
      <c r="B863" s="61" t="s">
        <v>16</v>
      </c>
    </row>
    <row r="864" spans="1:13" ht="12.75" hidden="1" customHeight="1" x14ac:dyDescent="0.2">
      <c r="B864" s="61" t="s">
        <v>598</v>
      </c>
      <c r="F864" s="28">
        <v>0</v>
      </c>
      <c r="H864" s="28">
        <v>0</v>
      </c>
    </row>
    <row r="865" spans="1:13" ht="12.75" hidden="1" customHeight="1" x14ac:dyDescent="0.2">
      <c r="B865" s="61" t="s">
        <v>634</v>
      </c>
    </row>
    <row r="866" spans="1:13" ht="12.75" hidden="1" customHeight="1" x14ac:dyDescent="0.2">
      <c r="B866" s="61" t="s">
        <v>614</v>
      </c>
      <c r="F866" s="28">
        <v>0</v>
      </c>
      <c r="H866" s="28">
        <v>0</v>
      </c>
    </row>
    <row r="867" spans="1:13" ht="12.75" hidden="1" customHeight="1" x14ac:dyDescent="0.2">
      <c r="B867" s="61" t="s">
        <v>177</v>
      </c>
    </row>
    <row r="868" spans="1:13" ht="12.75" hidden="1" customHeight="1" x14ac:dyDescent="0.2">
      <c r="B868" s="61" t="s">
        <v>765</v>
      </c>
      <c r="F868" s="28">
        <v>0</v>
      </c>
      <c r="H868" s="28">
        <v>0</v>
      </c>
    </row>
    <row r="869" spans="1:13" ht="12.75" hidden="1" customHeight="1" x14ac:dyDescent="0.2">
      <c r="B869" s="61" t="s">
        <v>532</v>
      </c>
    </row>
    <row r="870" spans="1:13" ht="12.75" hidden="1" customHeight="1" x14ac:dyDescent="0.2"/>
    <row r="871" spans="1:13" ht="12.75" hidden="1" customHeight="1" x14ac:dyDescent="0.2">
      <c r="B871" s="61" t="s">
        <v>887</v>
      </c>
      <c r="F871" s="28">
        <v>0</v>
      </c>
      <c r="H871" s="28">
        <v>0</v>
      </c>
    </row>
    <row r="872" spans="1:13" ht="12.75" hidden="1" customHeight="1" x14ac:dyDescent="0.2">
      <c r="B872" s="61" t="s">
        <v>983</v>
      </c>
    </row>
    <row r="873" spans="1:13" ht="12.75" hidden="1" customHeight="1" x14ac:dyDescent="0.2">
      <c r="B873" s="61" t="s">
        <v>386</v>
      </c>
    </row>
    <row r="874" spans="1:13" ht="12.75" hidden="1" customHeight="1" x14ac:dyDescent="0.2">
      <c r="B874" s="61" t="s">
        <v>797</v>
      </c>
      <c r="F874" s="28">
        <v>709502.71</v>
      </c>
      <c r="H874" s="28">
        <v>12138124.08</v>
      </c>
    </row>
    <row r="875" spans="1:13" ht="12.75" hidden="1" customHeight="1" x14ac:dyDescent="0.2">
      <c r="B875" s="61" t="s">
        <v>882</v>
      </c>
      <c r="F875" s="28">
        <v>709502.71</v>
      </c>
      <c r="H875" s="28">
        <v>0</v>
      </c>
    </row>
    <row r="876" spans="1:13" ht="12.75" hidden="1" customHeight="1" x14ac:dyDescent="0.2">
      <c r="B876" s="61" t="s">
        <v>107</v>
      </c>
    </row>
    <row r="877" spans="1:13" ht="12.75" hidden="1" customHeight="1" x14ac:dyDescent="0.2">
      <c r="B877" s="61" t="s">
        <v>207</v>
      </c>
    </row>
    <row r="878" spans="1:13" ht="12.75" hidden="1" customHeight="1" x14ac:dyDescent="0.2">
      <c r="B878" s="61" t="s">
        <v>780</v>
      </c>
    </row>
    <row r="879" spans="1:13" ht="63.75" hidden="1" customHeight="1" x14ac:dyDescent="0.2">
      <c r="A879" s="5" t="s">
        <v>553</v>
      </c>
      <c r="B879" s="35" t="s">
        <v>160</v>
      </c>
      <c r="C879" s="5" t="s">
        <v>1038</v>
      </c>
      <c r="D879" s="65">
        <v>0</v>
      </c>
      <c r="E879" s="36">
        <v>327.35000000000002</v>
      </c>
      <c r="F879" s="36">
        <v>0</v>
      </c>
      <c r="G879" s="65">
        <v>3037.62</v>
      </c>
      <c r="H879" s="36">
        <v>994364.91</v>
      </c>
      <c r="I879" s="5">
        <f>IF(D879-G879&gt;0,D879-G879,0)</f>
        <v>0</v>
      </c>
      <c r="J879" s="36">
        <f>I879*E879</f>
        <v>0</v>
      </c>
      <c r="K879" s="5">
        <f>IF(D879-G879&lt;0,G879-D879,0)</f>
        <v>3037.62</v>
      </c>
      <c r="L879" s="36">
        <f>K879*E879</f>
        <v>994364.91</v>
      </c>
      <c r="M879" s="45"/>
    </row>
    <row r="880" spans="1:13" ht="74.25" hidden="1" customHeight="1" x14ac:dyDescent="0.2">
      <c r="B880" s="35" t="s">
        <v>616</v>
      </c>
    </row>
    <row r="881" spans="1:13" ht="74.25" hidden="1" customHeight="1" x14ac:dyDescent="0.2">
      <c r="B881" s="35" t="s">
        <v>84</v>
      </c>
    </row>
    <row r="882" spans="1:13" ht="74.25" hidden="1" customHeight="1" x14ac:dyDescent="0.2">
      <c r="B882" s="35" t="s">
        <v>222</v>
      </c>
    </row>
    <row r="883" spans="1:13" ht="74.25" hidden="1" customHeight="1" x14ac:dyDescent="0.2">
      <c r="B883" s="35" t="s">
        <v>917</v>
      </c>
    </row>
    <row r="884" spans="1:13" ht="74.25" hidden="1" customHeight="1" x14ac:dyDescent="0.2">
      <c r="B884" s="35" t="s">
        <v>32</v>
      </c>
    </row>
    <row r="885" spans="1:13" ht="12.75" hidden="1" customHeight="1" x14ac:dyDescent="0.2"/>
    <row r="886" spans="1:13" ht="74.25" hidden="1" customHeight="1" x14ac:dyDescent="0.2">
      <c r="B886" s="35" t="s">
        <v>134</v>
      </c>
    </row>
    <row r="887" spans="1:13" ht="63.75" hidden="1" customHeight="1" x14ac:dyDescent="0.2">
      <c r="B887" s="35" t="s">
        <v>115</v>
      </c>
    </row>
    <row r="888" spans="1:13" ht="74.25" hidden="1" customHeight="1" x14ac:dyDescent="0.2">
      <c r="B888" s="35" t="s">
        <v>269</v>
      </c>
    </row>
    <row r="889" spans="1:13" ht="32.25" hidden="1" customHeight="1" x14ac:dyDescent="0.2">
      <c r="B889" s="35" t="s">
        <v>320</v>
      </c>
    </row>
    <row r="890" spans="1:13" ht="63.75" hidden="1" customHeight="1" x14ac:dyDescent="0.2">
      <c r="A890" s="5" t="s">
        <v>52</v>
      </c>
      <c r="B890" s="35" t="s">
        <v>90</v>
      </c>
      <c r="C890" s="5" t="s">
        <v>1038</v>
      </c>
      <c r="D890" s="65">
        <v>0</v>
      </c>
      <c r="E890" s="36">
        <v>25.04</v>
      </c>
      <c r="F890" s="36">
        <v>0</v>
      </c>
      <c r="G890" s="65">
        <v>3037.62</v>
      </c>
      <c r="H890" s="36">
        <v>76062</v>
      </c>
      <c r="I890" s="5">
        <f>IF(D890-G890&gt;0,D890-G890,0)</f>
        <v>0</v>
      </c>
      <c r="J890" s="36">
        <f>I890*E890</f>
        <v>0</v>
      </c>
      <c r="K890" s="5">
        <f>IF(D890-G890&lt;0,G890-D890,0)</f>
        <v>3037.62</v>
      </c>
      <c r="L890" s="36">
        <f>K890*E890</f>
        <v>76062</v>
      </c>
      <c r="M890" s="45"/>
    </row>
    <row r="891" spans="1:13" ht="12.75" hidden="1" customHeight="1" x14ac:dyDescent="0.2">
      <c r="B891" s="61" t="s">
        <v>473</v>
      </c>
      <c r="F891" s="28">
        <v>0</v>
      </c>
      <c r="H891" s="28">
        <v>38621455</v>
      </c>
    </row>
    <row r="892" spans="1:13" ht="12.75" hidden="1" customHeight="1" x14ac:dyDescent="0.2">
      <c r="B892" s="61" t="s">
        <v>155</v>
      </c>
      <c r="F892" s="28">
        <v>0</v>
      </c>
      <c r="H892" s="28">
        <v>1070426.9099999999</v>
      </c>
    </row>
    <row r="893" spans="1:13" ht="12.75" hidden="1" customHeight="1" x14ac:dyDescent="0.2">
      <c r="B893" s="61" t="s">
        <v>516</v>
      </c>
    </row>
    <row r="894" spans="1:13" ht="12.75" hidden="1" customHeight="1" x14ac:dyDescent="0.2">
      <c r="B894" s="61" t="s">
        <v>843</v>
      </c>
    </row>
    <row r="895" spans="1:13" ht="12.75" hidden="1" customHeight="1" x14ac:dyDescent="0.2">
      <c r="B895" s="61" t="s">
        <v>1051</v>
      </c>
      <c r="F895" s="28">
        <v>0</v>
      </c>
      <c r="H895" s="28">
        <v>0</v>
      </c>
    </row>
    <row r="896" spans="1:13" ht="12.75" hidden="1" customHeight="1" x14ac:dyDescent="0.2">
      <c r="B896" s="61" t="s">
        <v>4</v>
      </c>
    </row>
    <row r="897" spans="1:13" ht="12.75" hidden="1" customHeight="1" x14ac:dyDescent="0.2">
      <c r="B897" s="61" t="s">
        <v>577</v>
      </c>
      <c r="F897" s="28">
        <v>0</v>
      </c>
      <c r="H897" s="28">
        <v>0</v>
      </c>
    </row>
    <row r="898" spans="1:13" ht="12.75" hidden="1" customHeight="1" x14ac:dyDescent="0.2">
      <c r="B898" s="61" t="s">
        <v>625</v>
      </c>
      <c r="F898" s="28">
        <v>0</v>
      </c>
      <c r="H898" s="28">
        <v>0</v>
      </c>
    </row>
    <row r="899" spans="1:13" ht="12.75" hidden="1" customHeight="1" x14ac:dyDescent="0.2">
      <c r="B899" s="61" t="s">
        <v>521</v>
      </c>
    </row>
    <row r="900" spans="1:13" ht="12.75" hidden="1" customHeight="1" x14ac:dyDescent="0.2">
      <c r="B900" s="61" t="s">
        <v>53</v>
      </c>
    </row>
    <row r="901" spans="1:13" ht="12.75" hidden="1" customHeight="1" x14ac:dyDescent="0.2">
      <c r="B901" s="61" t="s">
        <v>1070</v>
      </c>
      <c r="F901" s="28">
        <v>9488.02</v>
      </c>
      <c r="H901" s="28">
        <v>0</v>
      </c>
    </row>
    <row r="902" spans="1:13" ht="12.75" hidden="1" customHeight="1" x14ac:dyDescent="0.2">
      <c r="B902" s="61" t="s">
        <v>495</v>
      </c>
      <c r="F902" s="28">
        <v>9488.02</v>
      </c>
      <c r="H902" s="28">
        <v>0</v>
      </c>
    </row>
    <row r="903" spans="1:13" ht="12.75" hidden="1" customHeight="1" x14ac:dyDescent="0.2">
      <c r="B903" s="61" t="s">
        <v>693</v>
      </c>
      <c r="F903" s="28">
        <v>9488.02</v>
      </c>
      <c r="H903" s="28">
        <v>1070426.9099999999</v>
      </c>
    </row>
    <row r="904" spans="1:13" ht="12.75" hidden="1" customHeight="1" x14ac:dyDescent="0.2">
      <c r="B904" s="61" t="s">
        <v>573</v>
      </c>
      <c r="F904" s="28">
        <v>718990.73</v>
      </c>
      <c r="H904" s="28">
        <v>8855789.3599999994</v>
      </c>
    </row>
    <row r="905" spans="1:13" ht="12.75" hidden="1" customHeight="1" x14ac:dyDescent="0.2">
      <c r="B905" s="61" t="s">
        <v>107</v>
      </c>
    </row>
    <row r="906" spans="1:13" ht="12.75" hidden="1" customHeight="1" x14ac:dyDescent="0.2"/>
    <row r="907" spans="1:13" ht="12.75" hidden="1" customHeight="1" x14ac:dyDescent="0.2">
      <c r="B907" s="61" t="s">
        <v>404</v>
      </c>
    </row>
    <row r="908" spans="1:13" ht="12.75" hidden="1" customHeight="1" x14ac:dyDescent="0.2">
      <c r="B908" s="61" t="s">
        <v>631</v>
      </c>
    </row>
    <row r="909" spans="1:13" ht="12.75" hidden="1" customHeight="1" x14ac:dyDescent="0.2">
      <c r="B909" s="61" t="s">
        <v>1056</v>
      </c>
      <c r="F909" s="28">
        <v>6933226.54</v>
      </c>
      <c r="H909" s="28">
        <v>0</v>
      </c>
    </row>
    <row r="910" spans="1:13" ht="12.75" hidden="1" customHeight="1" x14ac:dyDescent="0.2">
      <c r="B910" s="61" t="s">
        <v>777</v>
      </c>
    </row>
    <row r="911" spans="1:13" ht="63.75" hidden="1" customHeight="1" x14ac:dyDescent="0.2">
      <c r="A911" s="5" t="s">
        <v>36</v>
      </c>
      <c r="B911" s="35" t="s">
        <v>864</v>
      </c>
      <c r="C911" s="5" t="s">
        <v>1038</v>
      </c>
      <c r="D911" s="65">
        <v>2640</v>
      </c>
      <c r="E911" s="36">
        <v>175.97</v>
      </c>
      <c r="F911" s="36">
        <v>464560.8</v>
      </c>
      <c r="G911" s="65">
        <v>1980</v>
      </c>
      <c r="H911" s="36">
        <v>348420.6</v>
      </c>
      <c r="I911" s="5">
        <f>IF(D911-G911&gt;0,D911-G911,0)</f>
        <v>660</v>
      </c>
      <c r="J911" s="36">
        <f>I911*E911</f>
        <v>116140.2</v>
      </c>
      <c r="K911" s="5">
        <f>IF(D911-G911&lt;0,G911-D911,0)</f>
        <v>0</v>
      </c>
      <c r="L911" s="36">
        <f>K911*E911</f>
        <v>0</v>
      </c>
      <c r="M911" s="45"/>
    </row>
    <row r="912" spans="1:13" ht="53.25" hidden="1" customHeight="1" x14ac:dyDescent="0.2">
      <c r="B912" s="35" t="s">
        <v>295</v>
      </c>
    </row>
    <row r="913" spans="1:13" ht="12.75" hidden="1" customHeight="1" x14ac:dyDescent="0.2">
      <c r="B913" s="61" t="s">
        <v>920</v>
      </c>
      <c r="F913" s="28">
        <v>684565.2</v>
      </c>
      <c r="H913" s="28">
        <v>348420.6</v>
      </c>
    </row>
    <row r="914" spans="1:13" ht="12.75" hidden="1" customHeight="1" x14ac:dyDescent="0.2">
      <c r="B914" s="61" t="s">
        <v>1020</v>
      </c>
      <c r="F914" s="28">
        <v>7617791.7400000002</v>
      </c>
      <c r="H914" s="28">
        <v>348420.6</v>
      </c>
    </row>
    <row r="915" spans="1:13" ht="12.75" hidden="1" customHeight="1" x14ac:dyDescent="0.2">
      <c r="B915" s="61" t="s">
        <v>444</v>
      </c>
    </row>
    <row r="916" spans="1:13" ht="42.75" hidden="1" customHeight="1" x14ac:dyDescent="0.2">
      <c r="A916" s="5" t="s">
        <v>91</v>
      </c>
      <c r="B916" s="35" t="s">
        <v>262</v>
      </c>
      <c r="C916" s="5" t="s">
        <v>698</v>
      </c>
      <c r="D916" s="65">
        <v>0</v>
      </c>
      <c r="E916" s="36">
        <v>2549.9</v>
      </c>
      <c r="F916" s="36">
        <v>0</v>
      </c>
      <c r="G916" s="65">
        <v>15</v>
      </c>
      <c r="H916" s="36">
        <v>38248.5</v>
      </c>
      <c r="I916" s="5">
        <f t="shared" ref="I916:I917" si="188">IF(D916-G916&gt;0,D916-G916,0)</f>
        <v>0</v>
      </c>
      <c r="J916" s="36">
        <f t="shared" ref="J916:J917" si="189">I916*E916</f>
        <v>0</v>
      </c>
      <c r="K916" s="5">
        <f t="shared" ref="K916:K917" si="190">IF(D916-G916&lt;0,G916-D916,0)</f>
        <v>15</v>
      </c>
      <c r="L916" s="36">
        <f t="shared" ref="L916:L917" si="191">K916*E916</f>
        <v>38248.5</v>
      </c>
      <c r="M916" s="45"/>
    </row>
    <row r="917" spans="1:13" ht="63.75" hidden="1" customHeight="1" x14ac:dyDescent="0.2">
      <c r="A917" s="5" t="s">
        <v>474</v>
      </c>
      <c r="B917" s="35" t="s">
        <v>745</v>
      </c>
      <c r="C917" s="5" t="s">
        <v>1038</v>
      </c>
      <c r="D917" s="65">
        <v>0</v>
      </c>
      <c r="E917" s="36">
        <v>43.69</v>
      </c>
      <c r="F917" s="36">
        <v>0</v>
      </c>
      <c r="G917" s="65">
        <v>659.34</v>
      </c>
      <c r="H917" s="36">
        <v>28806.560000000001</v>
      </c>
      <c r="I917" s="5">
        <f t="shared" si="188"/>
        <v>0</v>
      </c>
      <c r="J917" s="36">
        <f t="shared" si="189"/>
        <v>0</v>
      </c>
      <c r="K917" s="5">
        <f t="shared" si="190"/>
        <v>659.34</v>
      </c>
      <c r="L917" s="36">
        <f t="shared" si="191"/>
        <v>28806.560000000001</v>
      </c>
      <c r="M917" s="45"/>
    </row>
    <row r="918" spans="1:13" ht="12.75" hidden="1" customHeight="1" x14ac:dyDescent="0.2">
      <c r="B918" s="35" t="s">
        <v>921</v>
      </c>
    </row>
    <row r="919" spans="1:13" ht="63.75" hidden="1" customHeight="1" x14ac:dyDescent="0.2">
      <c r="A919" s="5" t="s">
        <v>622</v>
      </c>
      <c r="B919" s="35" t="s">
        <v>657</v>
      </c>
      <c r="C919" s="5" t="s">
        <v>698</v>
      </c>
      <c r="D919" s="65">
        <v>0</v>
      </c>
      <c r="E919" s="36">
        <v>1947.95</v>
      </c>
      <c r="F919" s="36">
        <v>0</v>
      </c>
      <c r="G919" s="65">
        <v>78</v>
      </c>
      <c r="H919" s="36">
        <v>151940.1</v>
      </c>
      <c r="I919" s="5">
        <f>IF(D919-G919&gt;0,D919-G919,0)</f>
        <v>0</v>
      </c>
      <c r="J919" s="36">
        <f>I919*E919</f>
        <v>0</v>
      </c>
      <c r="K919" s="5">
        <f>IF(D919-G919&lt;0,G919-D919,0)</f>
        <v>78</v>
      </c>
      <c r="L919" s="36">
        <f>K919*E919</f>
        <v>151940.1</v>
      </c>
      <c r="M919" s="45"/>
    </row>
    <row r="920" spans="1:13" ht="63.75" hidden="1" customHeight="1" x14ac:dyDescent="0.2">
      <c r="B920" s="35" t="s">
        <v>129</v>
      </c>
    </row>
    <row r="921" spans="1:13" ht="63.75" hidden="1" customHeight="1" x14ac:dyDescent="0.2">
      <c r="B921" s="35" t="s">
        <v>761</v>
      </c>
    </row>
    <row r="922" spans="1:13" ht="12.75" hidden="1" customHeight="1" x14ac:dyDescent="0.2"/>
    <row r="923" spans="1:13" ht="53.25" hidden="1" customHeight="1" x14ac:dyDescent="0.2">
      <c r="B923" s="35" t="s">
        <v>198</v>
      </c>
    </row>
    <row r="924" spans="1:13" ht="12.75" hidden="1" customHeight="1" x14ac:dyDescent="0.2">
      <c r="B924" s="61" t="s">
        <v>22</v>
      </c>
      <c r="F924" s="28">
        <v>390246.29</v>
      </c>
      <c r="H924" s="28">
        <v>218995.16</v>
      </c>
    </row>
    <row r="925" spans="1:13" ht="12.75" hidden="1" customHeight="1" x14ac:dyDescent="0.2">
      <c r="B925" s="61" t="s">
        <v>505</v>
      </c>
    </row>
    <row r="926" spans="1:13" ht="63.75" hidden="1" customHeight="1" x14ac:dyDescent="0.2">
      <c r="A926" s="5" t="s">
        <v>474</v>
      </c>
      <c r="B926" s="35" t="s">
        <v>745</v>
      </c>
      <c r="C926" s="5" t="s">
        <v>1038</v>
      </c>
      <c r="D926" s="65">
        <v>0</v>
      </c>
      <c r="E926" s="36">
        <v>43.69</v>
      </c>
      <c r="F926" s="36">
        <v>0</v>
      </c>
      <c r="G926" s="65">
        <v>729.79</v>
      </c>
      <c r="H926" s="36">
        <v>31884.53</v>
      </c>
      <c r="I926" s="5">
        <f>IF(D926-G926&gt;0,D926-G926,0)</f>
        <v>0</v>
      </c>
      <c r="J926" s="36">
        <f>I926*E926</f>
        <v>0</v>
      </c>
      <c r="K926" s="5">
        <f>IF(D926-G926&lt;0,G926-D926,0)</f>
        <v>729.79</v>
      </c>
      <c r="L926" s="36">
        <f>K926*E926</f>
        <v>31884.53</v>
      </c>
      <c r="M926" s="45"/>
    </row>
    <row r="927" spans="1:13" ht="12.75" hidden="1" customHeight="1" x14ac:dyDescent="0.2">
      <c r="B927" s="35" t="s">
        <v>921</v>
      </c>
    </row>
    <row r="928" spans="1:13" ht="74.25" hidden="1" customHeight="1" x14ac:dyDescent="0.2">
      <c r="A928" s="5" t="s">
        <v>392</v>
      </c>
      <c r="B928" s="35" t="s">
        <v>210</v>
      </c>
      <c r="C928" s="5" t="s">
        <v>698</v>
      </c>
      <c r="D928" s="65">
        <v>0</v>
      </c>
      <c r="E928" s="36">
        <v>3396.91</v>
      </c>
      <c r="F928" s="36">
        <v>0</v>
      </c>
      <c r="G928" s="65">
        <v>2</v>
      </c>
      <c r="H928" s="36">
        <v>6793.82</v>
      </c>
      <c r="I928" s="5">
        <f>IF(D928-G928&gt;0,D928-G928,0)</f>
        <v>0</v>
      </c>
      <c r="J928" s="36">
        <f>I928*E928</f>
        <v>0</v>
      </c>
      <c r="K928" s="5">
        <f>IF(D928-G928&lt;0,G928-D928,0)</f>
        <v>2</v>
      </c>
      <c r="L928" s="36">
        <f>K928*E928</f>
        <v>6793.82</v>
      </c>
      <c r="M928" s="45"/>
    </row>
    <row r="929" spans="1:13" ht="12.75" hidden="1" customHeight="1" x14ac:dyDescent="0.2">
      <c r="B929" s="35" t="s">
        <v>105</v>
      </c>
    </row>
    <row r="930" spans="1:13" ht="12.75" hidden="1" customHeight="1" x14ac:dyDescent="0.2">
      <c r="B930" s="61" t="s">
        <v>1003</v>
      </c>
      <c r="F930" s="28">
        <v>138753.18</v>
      </c>
      <c r="H930" s="28">
        <v>38678.35</v>
      </c>
    </row>
    <row r="931" spans="1:13" ht="12.75" hidden="1" customHeight="1" x14ac:dyDescent="0.2">
      <c r="B931" s="61" t="s">
        <v>910</v>
      </c>
    </row>
    <row r="932" spans="1:13" ht="63.75" hidden="1" customHeight="1" x14ac:dyDescent="0.2">
      <c r="A932" s="5" t="s">
        <v>427</v>
      </c>
      <c r="B932" s="35" t="s">
        <v>483</v>
      </c>
      <c r="C932" s="5" t="s">
        <v>698</v>
      </c>
      <c r="D932" s="65">
        <v>0</v>
      </c>
      <c r="E932" s="36">
        <v>336.67</v>
      </c>
      <c r="F932" s="36">
        <v>0</v>
      </c>
      <c r="G932" s="65">
        <v>2</v>
      </c>
      <c r="H932" s="36">
        <v>673.34</v>
      </c>
      <c r="I932" s="5">
        <f>IF(D932-G932&gt;0,D932-G932,0)</f>
        <v>0</v>
      </c>
      <c r="J932" s="36">
        <f>I932*E932</f>
        <v>0</v>
      </c>
      <c r="K932" s="5">
        <f>IF(D932-G932&lt;0,G932-D932,0)</f>
        <v>2</v>
      </c>
      <c r="L932" s="36">
        <f>K932*E932</f>
        <v>673.34</v>
      </c>
      <c r="M932" s="45"/>
    </row>
    <row r="933" spans="1:13" ht="42.75" hidden="1" customHeight="1" x14ac:dyDescent="0.2">
      <c r="B933" s="35" t="s">
        <v>1004</v>
      </c>
    </row>
    <row r="934" spans="1:13" ht="63.75" hidden="1" customHeight="1" x14ac:dyDescent="0.2">
      <c r="A934" s="5" t="s">
        <v>562</v>
      </c>
      <c r="B934" s="35" t="s">
        <v>385</v>
      </c>
      <c r="C934" s="5" t="s">
        <v>698</v>
      </c>
      <c r="D934" s="65">
        <v>28</v>
      </c>
      <c r="E934" s="36">
        <v>1857.12</v>
      </c>
      <c r="F934" s="36">
        <v>51999.360000000001</v>
      </c>
      <c r="G934" s="65">
        <v>25</v>
      </c>
      <c r="H934" s="36">
        <v>46428</v>
      </c>
      <c r="I934" s="5">
        <f>IF(D934-G934&gt;0,D934-G934,0)</f>
        <v>3</v>
      </c>
      <c r="J934" s="36">
        <f>I934*E934</f>
        <v>5571.36</v>
      </c>
      <c r="K934" s="5">
        <f>IF(D934-G934&lt;0,G934-D934,0)</f>
        <v>0</v>
      </c>
      <c r="L934" s="36">
        <f>K934*E934</f>
        <v>0</v>
      </c>
      <c r="M934" s="45"/>
    </row>
    <row r="935" spans="1:13" ht="21.75" hidden="1" customHeight="1" x14ac:dyDescent="0.2">
      <c r="B935" s="35" t="s">
        <v>982</v>
      </c>
    </row>
    <row r="936" spans="1:13" ht="63.75" hidden="1" customHeight="1" x14ac:dyDescent="0.2">
      <c r="A936" s="5" t="s">
        <v>238</v>
      </c>
      <c r="B936" s="35" t="s">
        <v>66</v>
      </c>
      <c r="C936" s="5" t="s">
        <v>839</v>
      </c>
      <c r="D936" s="65">
        <v>2768</v>
      </c>
      <c r="E936" s="36">
        <v>11.72</v>
      </c>
      <c r="F936" s="36">
        <v>32440.959999999999</v>
      </c>
      <c r="G936" s="65">
        <v>1744.15</v>
      </c>
      <c r="H936" s="36">
        <v>20441.439999999999</v>
      </c>
      <c r="I936" s="5">
        <f>IF(D936-G936&gt;0,D936-G936,0)</f>
        <v>1023.85</v>
      </c>
      <c r="J936" s="36">
        <f>I936*E936</f>
        <v>11999.52</v>
      </c>
      <c r="K936" s="5">
        <f>IF(D936-G936&lt;0,G936-D936,0)</f>
        <v>0</v>
      </c>
      <c r="L936" s="36">
        <f>K936*E936</f>
        <v>0</v>
      </c>
      <c r="M936" s="45"/>
    </row>
    <row r="937" spans="1:13" ht="12.75" hidden="1" customHeight="1" x14ac:dyDescent="0.2"/>
    <row r="938" spans="1:13" ht="42.75" hidden="1" customHeight="1" x14ac:dyDescent="0.2">
      <c r="B938" s="35" t="s">
        <v>861</v>
      </c>
    </row>
    <row r="939" spans="1:13" ht="63.75" hidden="1" customHeight="1" x14ac:dyDescent="0.2">
      <c r="A939" s="5" t="s">
        <v>434</v>
      </c>
      <c r="B939" s="35" t="s">
        <v>216</v>
      </c>
      <c r="C939" s="5" t="s">
        <v>839</v>
      </c>
      <c r="D939" s="65">
        <v>0</v>
      </c>
      <c r="E939" s="36">
        <v>30.09</v>
      </c>
      <c r="F939" s="36">
        <v>0</v>
      </c>
      <c r="G939" s="65">
        <v>3488.3</v>
      </c>
      <c r="H939" s="36">
        <v>104962.95</v>
      </c>
      <c r="I939" s="5">
        <f>IF(D939-G939&gt;0,D939-G939,0)</f>
        <v>0</v>
      </c>
      <c r="J939" s="36">
        <f>I939*E939</f>
        <v>0</v>
      </c>
      <c r="K939" s="5">
        <f>IF(D939-G939&lt;0,G939-D939,0)</f>
        <v>3488.3</v>
      </c>
      <c r="L939" s="36">
        <f>K939*E939</f>
        <v>104962.95</v>
      </c>
      <c r="M939" s="45"/>
    </row>
    <row r="940" spans="1:13" ht="21.75" hidden="1" customHeight="1" x14ac:dyDescent="0.2">
      <c r="B940" s="35" t="s">
        <v>727</v>
      </c>
    </row>
    <row r="941" spans="1:13" ht="63.75" hidden="1" customHeight="1" x14ac:dyDescent="0.2">
      <c r="A941" s="5" t="s">
        <v>340</v>
      </c>
      <c r="B941" s="35" t="s">
        <v>373</v>
      </c>
      <c r="C941" s="5" t="s">
        <v>698</v>
      </c>
      <c r="D941" s="65">
        <v>0</v>
      </c>
      <c r="E941" s="36">
        <v>4880.9399999999996</v>
      </c>
      <c r="F941" s="36">
        <v>0</v>
      </c>
      <c r="G941" s="65">
        <v>25</v>
      </c>
      <c r="H941" s="36">
        <v>122023.5</v>
      </c>
      <c r="I941" s="5">
        <f>IF(D941-G941&gt;0,D941-G941,0)</f>
        <v>0</v>
      </c>
      <c r="J941" s="36">
        <f>I941*E941</f>
        <v>0</v>
      </c>
      <c r="K941" s="5">
        <f>IF(D941-G941&lt;0,G941-D941,0)</f>
        <v>25</v>
      </c>
      <c r="L941" s="36">
        <f>K941*E941</f>
        <v>122023.5</v>
      </c>
      <c r="M941" s="45"/>
    </row>
    <row r="942" spans="1:13" ht="63.75" hidden="1" customHeight="1" x14ac:dyDescent="0.2">
      <c r="B942" s="35" t="s">
        <v>33</v>
      </c>
    </row>
    <row r="943" spans="1:13" ht="63.75" hidden="1" customHeight="1" x14ac:dyDescent="0.2">
      <c r="B943" s="35" t="s">
        <v>542</v>
      </c>
    </row>
    <row r="944" spans="1:13" ht="12.75" hidden="1" customHeight="1" x14ac:dyDescent="0.2">
      <c r="B944" s="35" t="s">
        <v>627</v>
      </c>
    </row>
    <row r="945" spans="1:13" ht="63.75" hidden="1" customHeight="1" x14ac:dyDescent="0.2">
      <c r="A945" s="5" t="s">
        <v>217</v>
      </c>
      <c r="B945" s="35" t="s">
        <v>318</v>
      </c>
      <c r="C945" s="5" t="s">
        <v>698</v>
      </c>
      <c r="D945" s="65">
        <v>0</v>
      </c>
      <c r="E945" s="36">
        <v>73041.820000000007</v>
      </c>
      <c r="F945" s="36">
        <v>0</v>
      </c>
      <c r="G945" s="65">
        <v>1</v>
      </c>
      <c r="H945" s="36">
        <v>73041.820000000007</v>
      </c>
      <c r="I945" s="5">
        <f>IF(D945-G945&gt;0,D945-G945,0)</f>
        <v>0</v>
      </c>
      <c r="J945" s="36">
        <f>I945*E945</f>
        <v>0</v>
      </c>
      <c r="K945" s="5">
        <f>IF(D945-G945&lt;0,G945-D945,0)</f>
        <v>1</v>
      </c>
      <c r="L945" s="36">
        <f>K945*E945</f>
        <v>73041.820000000007</v>
      </c>
      <c r="M945" s="45"/>
    </row>
    <row r="946" spans="1:13" ht="32.25" hidden="1" customHeight="1" x14ac:dyDescent="0.2">
      <c r="B946" s="35" t="s">
        <v>411</v>
      </c>
    </row>
    <row r="947" spans="1:13" ht="63.75" hidden="1" customHeight="1" x14ac:dyDescent="0.2">
      <c r="A947" s="5" t="s">
        <v>759</v>
      </c>
      <c r="B947" s="35" t="s">
        <v>272</v>
      </c>
      <c r="C947" s="5" t="s">
        <v>698</v>
      </c>
      <c r="D947" s="65">
        <v>0</v>
      </c>
      <c r="E947" s="36">
        <v>6704.89</v>
      </c>
      <c r="F947" s="36">
        <v>0</v>
      </c>
      <c r="G947" s="65">
        <v>6</v>
      </c>
      <c r="H947" s="36">
        <v>40229.339999999997</v>
      </c>
      <c r="I947" s="5">
        <f>IF(D947-G947&gt;0,D947-G947,0)</f>
        <v>0</v>
      </c>
      <c r="J947" s="36">
        <f>I947*E947</f>
        <v>0</v>
      </c>
      <c r="K947" s="5">
        <f>IF(D947-G947&lt;0,G947-D947,0)</f>
        <v>6</v>
      </c>
      <c r="L947" s="36">
        <f>K947*E947</f>
        <v>40229.339999999997</v>
      </c>
      <c r="M947" s="45"/>
    </row>
    <row r="948" spans="1:13" ht="12.75" hidden="1" customHeight="1" x14ac:dyDescent="0.2"/>
    <row r="949" spans="1:13" ht="21.75" hidden="1" customHeight="1" x14ac:dyDescent="0.2">
      <c r="B949" s="35" t="s">
        <v>848</v>
      </c>
    </row>
    <row r="950" spans="1:13" ht="63.75" hidden="1" customHeight="1" x14ac:dyDescent="0.2">
      <c r="A950" s="5" t="s">
        <v>401</v>
      </c>
      <c r="B950" s="35" t="s">
        <v>926</v>
      </c>
      <c r="C950" s="5" t="s">
        <v>698</v>
      </c>
      <c r="D950" s="65">
        <v>0</v>
      </c>
      <c r="E950" s="36">
        <v>7821.85</v>
      </c>
      <c r="F950" s="36">
        <v>0</v>
      </c>
      <c r="G950" s="65">
        <v>1</v>
      </c>
      <c r="H950" s="36">
        <v>7821.85</v>
      </c>
      <c r="I950" s="5">
        <f>IF(D950-G950&gt;0,D950-G950,0)</f>
        <v>0</v>
      </c>
      <c r="J950" s="36">
        <f>I950*E950</f>
        <v>0</v>
      </c>
      <c r="K950" s="5">
        <f>IF(D950-G950&lt;0,G950-D950,0)</f>
        <v>1</v>
      </c>
      <c r="L950" s="36">
        <f>K950*E950</f>
        <v>7821.85</v>
      </c>
      <c r="M950" s="45"/>
    </row>
    <row r="951" spans="1:13" ht="32.25" hidden="1" customHeight="1" x14ac:dyDescent="0.2">
      <c r="B951" s="35" t="s">
        <v>147</v>
      </c>
    </row>
    <row r="952" spans="1:13" ht="53.25" hidden="1" customHeight="1" x14ac:dyDescent="0.2">
      <c r="A952" s="5" t="s">
        <v>102</v>
      </c>
      <c r="B952" s="35" t="s">
        <v>681</v>
      </c>
      <c r="C952" s="5" t="s">
        <v>698</v>
      </c>
      <c r="D952" s="65">
        <v>0</v>
      </c>
      <c r="E952" s="36">
        <v>2357.5700000000002</v>
      </c>
      <c r="F952" s="36">
        <v>0</v>
      </c>
      <c r="G952" s="65">
        <v>25</v>
      </c>
      <c r="H952" s="36">
        <v>58939.25</v>
      </c>
      <c r="I952" s="5">
        <f t="shared" ref="I952:I956" si="192">IF(D952-G952&gt;0,D952-G952,0)</f>
        <v>0</v>
      </c>
      <c r="J952" s="36">
        <f t="shared" ref="J952:J956" si="193">I952*E952</f>
        <v>0</v>
      </c>
      <c r="K952" s="5">
        <f t="shared" ref="K952:K956" si="194">IF(D952-G952&lt;0,G952-D952,0)</f>
        <v>25</v>
      </c>
      <c r="L952" s="36">
        <f t="shared" ref="L952:L956" si="195">K952*E952</f>
        <v>58939.25</v>
      </c>
      <c r="M952" s="45"/>
    </row>
    <row r="953" spans="1:13" ht="63.75" hidden="1" customHeight="1" x14ac:dyDescent="0.2">
      <c r="A953" s="5" t="s">
        <v>28</v>
      </c>
      <c r="B953" s="35" t="s">
        <v>586</v>
      </c>
      <c r="C953" s="5" t="s">
        <v>1049</v>
      </c>
      <c r="D953" s="65">
        <v>0</v>
      </c>
      <c r="E953" s="36">
        <v>30.37</v>
      </c>
      <c r="F953" s="36">
        <v>0</v>
      </c>
      <c r="G953" s="65">
        <v>1238.1500000000001</v>
      </c>
      <c r="H953" s="36">
        <v>37602.620000000003</v>
      </c>
      <c r="I953" s="5">
        <f t="shared" si="192"/>
        <v>0</v>
      </c>
      <c r="J953" s="36">
        <f t="shared" si="193"/>
        <v>0</v>
      </c>
      <c r="K953" s="5">
        <f t="shared" si="194"/>
        <v>1238.1500000000001</v>
      </c>
      <c r="L953" s="36">
        <f t="shared" si="195"/>
        <v>37602.620000000003</v>
      </c>
      <c r="M953" s="45"/>
    </row>
    <row r="954" spans="1:13" ht="53.25" hidden="1" customHeight="1" x14ac:dyDescent="0.2">
      <c r="A954" s="5" t="s">
        <v>851</v>
      </c>
      <c r="B954" s="35" t="s">
        <v>659</v>
      </c>
      <c r="C954" s="5" t="s">
        <v>1049</v>
      </c>
      <c r="D954" s="65">
        <v>0</v>
      </c>
      <c r="E954" s="36">
        <v>41.15</v>
      </c>
      <c r="F954" s="36">
        <v>0</v>
      </c>
      <c r="G954" s="65">
        <v>1605.57</v>
      </c>
      <c r="H954" s="36">
        <v>66069.210000000006</v>
      </c>
      <c r="I954" s="5">
        <f t="shared" si="192"/>
        <v>0</v>
      </c>
      <c r="J954" s="36">
        <f t="shared" si="193"/>
        <v>0</v>
      </c>
      <c r="K954" s="5">
        <f t="shared" si="194"/>
        <v>1605.57</v>
      </c>
      <c r="L954" s="36">
        <f t="shared" si="195"/>
        <v>66069.210000000006</v>
      </c>
      <c r="M954" s="45"/>
    </row>
    <row r="955" spans="1:13" ht="53.25" hidden="1" customHeight="1" x14ac:dyDescent="0.2">
      <c r="A955" s="5" t="s">
        <v>497</v>
      </c>
      <c r="B955" s="35" t="s">
        <v>725</v>
      </c>
      <c r="C955" s="5" t="s">
        <v>1049</v>
      </c>
      <c r="D955" s="65">
        <v>0</v>
      </c>
      <c r="E955" s="36">
        <v>80.34</v>
      </c>
      <c r="F955" s="36">
        <v>0</v>
      </c>
      <c r="G955" s="65">
        <v>1573.6</v>
      </c>
      <c r="H955" s="36">
        <v>126423.02</v>
      </c>
      <c r="I955" s="5">
        <f t="shared" si="192"/>
        <v>0</v>
      </c>
      <c r="J955" s="36">
        <f t="shared" si="193"/>
        <v>0</v>
      </c>
      <c r="K955" s="5">
        <f t="shared" si="194"/>
        <v>1573.6</v>
      </c>
      <c r="L955" s="36">
        <f t="shared" si="195"/>
        <v>126423.02</v>
      </c>
      <c r="M955" s="45"/>
    </row>
    <row r="956" spans="1:13" ht="63.75" hidden="1" customHeight="1" x14ac:dyDescent="0.2">
      <c r="A956" s="5" t="s">
        <v>266</v>
      </c>
      <c r="B956" s="35" t="s">
        <v>455</v>
      </c>
      <c r="C956" s="5" t="s">
        <v>698</v>
      </c>
      <c r="D956" s="65">
        <v>0</v>
      </c>
      <c r="E956" s="36">
        <v>4887.91</v>
      </c>
      <c r="F956" s="36">
        <v>0</v>
      </c>
      <c r="G956" s="65">
        <v>13</v>
      </c>
      <c r="H956" s="36">
        <v>63542.83</v>
      </c>
      <c r="I956" s="5">
        <f t="shared" si="192"/>
        <v>0</v>
      </c>
      <c r="J956" s="36">
        <f t="shared" si="193"/>
        <v>0</v>
      </c>
      <c r="K956" s="5">
        <f t="shared" si="194"/>
        <v>13</v>
      </c>
      <c r="L956" s="36">
        <f t="shared" si="195"/>
        <v>63542.83</v>
      </c>
      <c r="M956" s="45"/>
    </row>
    <row r="957" spans="1:13" ht="63.75" hidden="1" customHeight="1" x14ac:dyDescent="0.2">
      <c r="B957" s="35" t="s">
        <v>201</v>
      </c>
    </row>
    <row r="958" spans="1:13" ht="12.75" hidden="1" customHeight="1" x14ac:dyDescent="0.2">
      <c r="B958" s="35" t="s">
        <v>993</v>
      </c>
    </row>
    <row r="959" spans="1:13" ht="12.75" hidden="1" customHeight="1" x14ac:dyDescent="0.2"/>
    <row r="960" spans="1:13" ht="63.75" hidden="1" customHeight="1" x14ac:dyDescent="0.2">
      <c r="A960" s="5" t="s">
        <v>751</v>
      </c>
      <c r="B960" s="35" t="s">
        <v>377</v>
      </c>
      <c r="C960" s="5" t="s">
        <v>698</v>
      </c>
      <c r="D960" s="65">
        <v>0</v>
      </c>
      <c r="E960" s="36">
        <v>2324.96</v>
      </c>
      <c r="F960" s="36">
        <v>0</v>
      </c>
      <c r="G960" s="65">
        <v>8</v>
      </c>
      <c r="H960" s="36">
        <v>18599.68</v>
      </c>
      <c r="I960" s="5">
        <f t="shared" ref="I960:I961" si="196">IF(D960-G960&gt;0,D960-G960,0)</f>
        <v>0</v>
      </c>
      <c r="J960" s="36">
        <f t="shared" ref="J960:J961" si="197">I960*E960</f>
        <v>0</v>
      </c>
      <c r="K960" s="5">
        <f t="shared" ref="K960:K961" si="198">IF(D960-G960&lt;0,G960-D960,0)</f>
        <v>8</v>
      </c>
      <c r="L960" s="36">
        <f t="shared" ref="L960:L961" si="199">K960*E960</f>
        <v>18599.68</v>
      </c>
      <c r="M960" s="45"/>
    </row>
    <row r="961" spans="1:13" ht="63.75" hidden="1" customHeight="1" x14ac:dyDescent="0.2">
      <c r="A961" s="5" t="s">
        <v>967</v>
      </c>
      <c r="B961" s="35" t="s">
        <v>836</v>
      </c>
      <c r="C961" s="5" t="s">
        <v>698</v>
      </c>
      <c r="D961" s="65">
        <v>0</v>
      </c>
      <c r="E961" s="36">
        <v>4831.9799999999996</v>
      </c>
      <c r="F961" s="36">
        <v>0</v>
      </c>
      <c r="G961" s="65">
        <v>1</v>
      </c>
      <c r="H961" s="36">
        <v>4831.9799999999996</v>
      </c>
      <c r="I961" s="5">
        <f t="shared" si="196"/>
        <v>0</v>
      </c>
      <c r="J961" s="36">
        <f t="shared" si="197"/>
        <v>0</v>
      </c>
      <c r="K961" s="5">
        <f t="shared" si="198"/>
        <v>1</v>
      </c>
      <c r="L961" s="36">
        <f t="shared" si="199"/>
        <v>4831.9799999999996</v>
      </c>
      <c r="M961" s="45"/>
    </row>
    <row r="962" spans="1:13" ht="63.75" hidden="1" customHeight="1" x14ac:dyDescent="0.2">
      <c r="B962" s="35" t="s">
        <v>878</v>
      </c>
    </row>
    <row r="963" spans="1:13" ht="74.25" hidden="1" customHeight="1" x14ac:dyDescent="0.2">
      <c r="B963" s="35" t="s">
        <v>806</v>
      </c>
    </row>
    <row r="964" spans="1:13" ht="63.75" hidden="1" customHeight="1" x14ac:dyDescent="0.2">
      <c r="B964" s="35" t="s">
        <v>867</v>
      </c>
    </row>
    <row r="965" spans="1:13" ht="63.75" hidden="1" customHeight="1" x14ac:dyDescent="0.2">
      <c r="A965" s="5" t="s">
        <v>1058</v>
      </c>
      <c r="B965" s="35" t="s">
        <v>258</v>
      </c>
      <c r="C965" s="5" t="s">
        <v>1066</v>
      </c>
      <c r="D965" s="65">
        <v>0</v>
      </c>
      <c r="E965" s="36">
        <v>19510.099999999999</v>
      </c>
      <c r="F965" s="36">
        <v>0</v>
      </c>
      <c r="G965" s="65">
        <v>1</v>
      </c>
      <c r="H965" s="36">
        <v>19510.099999999999</v>
      </c>
      <c r="I965" s="5">
        <f>IF(D965-G965&gt;0,D965-G965,0)</f>
        <v>0</v>
      </c>
      <c r="J965" s="36">
        <f>I965*E965</f>
        <v>0</v>
      </c>
      <c r="K965" s="5">
        <f>IF(D965-G965&lt;0,G965-D965,0)</f>
        <v>1</v>
      </c>
      <c r="L965" s="36">
        <f>K965*E965</f>
        <v>19510.099999999999</v>
      </c>
      <c r="M965" s="45"/>
    </row>
    <row r="966" spans="1:13" ht="74.25" hidden="1" customHeight="1" x14ac:dyDescent="0.2">
      <c r="B966" s="35" t="s">
        <v>484</v>
      </c>
    </row>
    <row r="967" spans="1:13" ht="21.75" hidden="1" customHeight="1" x14ac:dyDescent="0.2">
      <c r="B967" s="35" t="s">
        <v>26</v>
      </c>
    </row>
    <row r="968" spans="1:13" ht="12.75" hidden="1" customHeight="1" x14ac:dyDescent="0.2"/>
    <row r="969" spans="1:13" ht="53.25" hidden="1" customHeight="1" x14ac:dyDescent="0.2">
      <c r="A969" s="5" t="s">
        <v>711</v>
      </c>
      <c r="B969" s="35" t="s">
        <v>947</v>
      </c>
      <c r="C969" s="5" t="s">
        <v>698</v>
      </c>
      <c r="D969" s="65">
        <v>0</v>
      </c>
      <c r="E969" s="36">
        <v>332.94</v>
      </c>
      <c r="F969" s="36">
        <v>0</v>
      </c>
      <c r="G969" s="65">
        <v>16</v>
      </c>
      <c r="H969" s="36">
        <v>5327.04</v>
      </c>
      <c r="I969" s="5">
        <f t="shared" ref="I969:I970" si="200">IF(D969-G969&gt;0,D969-G969,0)</f>
        <v>0</v>
      </c>
      <c r="J969" s="36">
        <f t="shared" ref="J969:J970" si="201">I969*E969</f>
        <v>0</v>
      </c>
      <c r="K969" s="5">
        <f t="shared" ref="K969:K970" si="202">IF(D969-G969&lt;0,G969-D969,0)</f>
        <v>16</v>
      </c>
      <c r="L969" s="36">
        <f t="shared" ref="L969:L970" si="203">K969*E969</f>
        <v>5327.04</v>
      </c>
      <c r="M969" s="45"/>
    </row>
    <row r="970" spans="1:13" ht="63.75" hidden="1" customHeight="1" x14ac:dyDescent="0.2">
      <c r="A970" s="5" t="s">
        <v>351</v>
      </c>
      <c r="B970" s="35" t="s">
        <v>923</v>
      </c>
      <c r="C970" s="5" t="s">
        <v>1049</v>
      </c>
      <c r="D970" s="65">
        <v>0</v>
      </c>
      <c r="E970" s="36">
        <v>108.64</v>
      </c>
      <c r="F970" s="36">
        <v>0</v>
      </c>
      <c r="G970" s="65">
        <v>394.58</v>
      </c>
      <c r="H970" s="36">
        <v>42867.17</v>
      </c>
      <c r="I970" s="5">
        <f t="shared" si="200"/>
        <v>0</v>
      </c>
      <c r="J970" s="36">
        <f t="shared" si="201"/>
        <v>0</v>
      </c>
      <c r="K970" s="5">
        <f t="shared" si="202"/>
        <v>394.58</v>
      </c>
      <c r="L970" s="36">
        <f t="shared" si="203"/>
        <v>42867.17</v>
      </c>
      <c r="M970" s="45"/>
    </row>
    <row r="971" spans="1:13" ht="21.75" hidden="1" customHeight="1" x14ac:dyDescent="0.2">
      <c r="B971" s="35" t="s">
        <v>727</v>
      </c>
    </row>
    <row r="972" spans="1:13" ht="53.25" hidden="1" customHeight="1" x14ac:dyDescent="0.2">
      <c r="A972" s="5" t="s">
        <v>701</v>
      </c>
      <c r="B972" s="35" t="s">
        <v>68</v>
      </c>
      <c r="C972" s="5" t="s">
        <v>698</v>
      </c>
      <c r="D972" s="65">
        <v>0</v>
      </c>
      <c r="E972" s="36">
        <v>2911.43</v>
      </c>
      <c r="F972" s="36">
        <v>0</v>
      </c>
      <c r="G972" s="65">
        <v>1</v>
      </c>
      <c r="H972" s="36">
        <v>2911.43</v>
      </c>
      <c r="I972" s="5">
        <f>IF(D972-G972&gt;0,D972-G972,0)</f>
        <v>0</v>
      </c>
      <c r="J972" s="36">
        <f>I972*E972</f>
        <v>0</v>
      </c>
      <c r="K972" s="5">
        <f>IF(D972-G972&lt;0,G972-D972,0)</f>
        <v>1</v>
      </c>
      <c r="L972" s="36">
        <f>K972*E972</f>
        <v>2911.43</v>
      </c>
      <c r="M972" s="45"/>
    </row>
    <row r="973" spans="1:13" ht="12.75" hidden="1" customHeight="1" x14ac:dyDescent="0.2">
      <c r="B973" s="61" t="s">
        <v>485</v>
      </c>
      <c r="F973" s="28">
        <v>764682.32</v>
      </c>
      <c r="H973" s="28">
        <v>862246.57</v>
      </c>
    </row>
    <row r="974" spans="1:13" ht="12.75" hidden="1" customHeight="1" x14ac:dyDescent="0.2">
      <c r="B974" s="61" t="s">
        <v>353</v>
      </c>
    </row>
    <row r="975" spans="1:13" ht="32.25" hidden="1" customHeight="1" x14ac:dyDescent="0.2">
      <c r="A975" s="5" t="s">
        <v>875</v>
      </c>
      <c r="B975" s="35" t="s">
        <v>991</v>
      </c>
      <c r="C975" s="5" t="s">
        <v>1038</v>
      </c>
      <c r="D975" s="65">
        <v>0</v>
      </c>
      <c r="E975" s="36">
        <v>8.4700000000000006</v>
      </c>
      <c r="F975" s="36">
        <v>0</v>
      </c>
      <c r="G975" s="65">
        <v>320.93</v>
      </c>
      <c r="H975" s="36">
        <v>2718.28</v>
      </c>
      <c r="I975" s="5">
        <f t="shared" ref="I975:I976" si="204">IF(D975-G975&gt;0,D975-G975,0)</f>
        <v>0</v>
      </c>
      <c r="J975" s="36">
        <f t="shared" ref="J975:J976" si="205">I975*E975</f>
        <v>0</v>
      </c>
      <c r="K975" s="5">
        <f t="shared" ref="K975:K976" si="206">IF(D975-G975&lt;0,G975-D975,0)</f>
        <v>320.93</v>
      </c>
      <c r="L975" s="36">
        <f t="shared" ref="L975:L976" si="207">K975*E975</f>
        <v>2718.28</v>
      </c>
      <c r="M975" s="45"/>
    </row>
    <row r="976" spans="1:13" ht="63.75" hidden="1" customHeight="1" x14ac:dyDescent="0.2">
      <c r="A976" s="5" t="s">
        <v>911</v>
      </c>
      <c r="B976" s="35" t="s">
        <v>506</v>
      </c>
      <c r="C976" s="5" t="s">
        <v>679</v>
      </c>
      <c r="D976" s="65">
        <v>0</v>
      </c>
      <c r="E976" s="36">
        <v>101.48</v>
      </c>
      <c r="F976" s="36">
        <v>0</v>
      </c>
      <c r="G976" s="65">
        <v>224.65</v>
      </c>
      <c r="H976" s="36">
        <v>22797.48</v>
      </c>
      <c r="I976" s="5">
        <f t="shared" si="204"/>
        <v>0</v>
      </c>
      <c r="J976" s="36">
        <f t="shared" si="205"/>
        <v>0</v>
      </c>
      <c r="K976" s="5">
        <f t="shared" si="206"/>
        <v>224.65</v>
      </c>
      <c r="L976" s="36">
        <f t="shared" si="207"/>
        <v>22797.48</v>
      </c>
      <c r="M976" s="45"/>
    </row>
    <row r="977" spans="1:13" ht="12.75" hidden="1" customHeight="1" x14ac:dyDescent="0.2">
      <c r="B977" s="35" t="s">
        <v>133</v>
      </c>
    </row>
    <row r="978" spans="1:13" ht="74.25" hidden="1" customHeight="1" x14ac:dyDescent="0.2">
      <c r="A978" s="5" t="s">
        <v>935</v>
      </c>
      <c r="B978" s="35" t="s">
        <v>11</v>
      </c>
      <c r="C978" s="5" t="s">
        <v>679</v>
      </c>
      <c r="D978" s="65">
        <v>0</v>
      </c>
      <c r="E978" s="36">
        <v>61.84</v>
      </c>
      <c r="F978" s="36">
        <v>0</v>
      </c>
      <c r="G978" s="65">
        <v>215.2</v>
      </c>
      <c r="H978" s="36">
        <v>13307.97</v>
      </c>
      <c r="I978" s="5">
        <f>IF(D978-G978&gt;0,D978-G978,0)</f>
        <v>0</v>
      </c>
      <c r="J978" s="36">
        <f>I978*E978</f>
        <v>0</v>
      </c>
      <c r="K978" s="5">
        <f>IF(D978-G978&lt;0,G978-D978,0)</f>
        <v>215.2</v>
      </c>
      <c r="L978" s="36">
        <f>K978*E978</f>
        <v>13307.97</v>
      </c>
      <c r="M978" s="45"/>
    </row>
    <row r="979" spans="1:13" ht="63.75" hidden="1" customHeight="1" x14ac:dyDescent="0.2">
      <c r="B979" s="35" t="s">
        <v>637</v>
      </c>
    </row>
    <row r="980" spans="1:13" ht="12.75" hidden="1" customHeight="1" x14ac:dyDescent="0.2">
      <c r="B980" s="61" t="s">
        <v>772</v>
      </c>
      <c r="F980" s="28">
        <v>0</v>
      </c>
      <c r="H980" s="28">
        <v>38823.730000000003</v>
      </c>
    </row>
    <row r="981" spans="1:13" ht="12.75" hidden="1" customHeight="1" x14ac:dyDescent="0.2">
      <c r="B981" s="61" t="s">
        <v>693</v>
      </c>
    </row>
    <row r="982" spans="1:13" ht="12.75" hidden="1" customHeight="1" x14ac:dyDescent="0.2">
      <c r="F982" s="28">
        <v>8911473.5299999993</v>
      </c>
      <c r="H982" s="28">
        <v>1507164.41</v>
      </c>
    </row>
    <row r="983" spans="1:13" ht="12.75" hidden="1" customHeight="1" x14ac:dyDescent="0.2">
      <c r="B983" s="61" t="s">
        <v>310</v>
      </c>
    </row>
    <row r="984" spans="1:13" ht="12.75" hidden="1" customHeight="1" x14ac:dyDescent="0.2">
      <c r="B984" s="61" t="s">
        <v>234</v>
      </c>
    </row>
    <row r="985" spans="1:13" ht="12.75" hidden="1" customHeight="1" x14ac:dyDescent="0.2">
      <c r="B985" s="61" t="s">
        <v>433</v>
      </c>
      <c r="F985" s="28">
        <v>68275.350000000006</v>
      </c>
      <c r="H985" s="28">
        <v>0</v>
      </c>
    </row>
    <row r="986" spans="1:13" ht="12.75" hidden="1" customHeight="1" x14ac:dyDescent="0.2">
      <c r="B986" s="61" t="s">
        <v>653</v>
      </c>
    </row>
    <row r="987" spans="1:13" ht="63.75" hidden="1" customHeight="1" x14ac:dyDescent="0.2">
      <c r="A987" s="5" t="s">
        <v>802</v>
      </c>
      <c r="B987" s="35" t="s">
        <v>837</v>
      </c>
      <c r="C987" s="5" t="s">
        <v>1049</v>
      </c>
      <c r="D987" s="65">
        <v>12</v>
      </c>
      <c r="E987" s="36">
        <v>2684.7</v>
      </c>
      <c r="F987" s="36">
        <v>32216.400000000001</v>
      </c>
      <c r="G987" s="65">
        <v>12</v>
      </c>
      <c r="H987" s="36">
        <v>32216.400000000001</v>
      </c>
      <c r="I987" s="5">
        <f>IF(D987-G987&gt;0,D987-G987,0)</f>
        <v>0</v>
      </c>
      <c r="J987" s="36">
        <f>I987*E987</f>
        <v>0</v>
      </c>
      <c r="K987" s="5">
        <f>IF(D987-G987&lt;0,G987-D987,0)</f>
        <v>0</v>
      </c>
      <c r="L987" s="36">
        <f>K987*E987</f>
        <v>0</v>
      </c>
      <c r="M987" s="45"/>
    </row>
    <row r="988" spans="1:13" ht="21.75" hidden="1" customHeight="1" x14ac:dyDescent="0.2">
      <c r="B988" s="35" t="s">
        <v>904</v>
      </c>
    </row>
    <row r="989" spans="1:13" ht="12.75" hidden="1" customHeight="1" x14ac:dyDescent="0.2">
      <c r="B989" s="61" t="s">
        <v>555</v>
      </c>
      <c r="F989" s="28">
        <v>32216.400000000001</v>
      </c>
      <c r="H989" s="28">
        <v>32216.400000000001</v>
      </c>
    </row>
    <row r="990" spans="1:13" ht="12.75" hidden="1" customHeight="1" x14ac:dyDescent="0.2">
      <c r="B990" s="61" t="s">
        <v>660</v>
      </c>
      <c r="F990" s="28">
        <v>100491.75</v>
      </c>
      <c r="H990" s="28">
        <v>32216.400000000001</v>
      </c>
    </row>
    <row r="991" spans="1:13" ht="12.75" hidden="1" customHeight="1" x14ac:dyDescent="0.2">
      <c r="B991" s="61" t="s">
        <v>548</v>
      </c>
      <c r="F991" s="28">
        <v>9730956.0099999998</v>
      </c>
      <c r="H991" s="28">
        <v>2609807.7200000002</v>
      </c>
    </row>
    <row r="992" spans="1:13" ht="12.75" hidden="1" customHeight="1" x14ac:dyDescent="0.2">
      <c r="B992" s="61" t="s">
        <v>325</v>
      </c>
      <c r="F992" s="28">
        <v>11335748.4</v>
      </c>
      <c r="H992" s="28">
        <v>40160835.810000002</v>
      </c>
      <c r="J992" s="21">
        <f>SUM(J26:J988)</f>
        <v>3494291.39</v>
      </c>
      <c r="K992" s="66"/>
      <c r="L992" s="21">
        <f>SUM(L26:L988)</f>
        <v>32319378.82</v>
      </c>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N29"/>
  <sheetViews>
    <sheetView showGridLines="0" showZeros="0" zoomScaleNormal="100" workbookViewId="0">
      <selection activeCell="A29" sqref="A29"/>
    </sheetView>
  </sheetViews>
  <sheetFormatPr baseColWidth="10" defaultColWidth="9.140625" defaultRowHeight="12.75" customHeight="1" x14ac:dyDescent="0.2"/>
  <cols>
    <col min="1" max="1" width="11.140625" style="112" customWidth="1"/>
    <col min="2" max="2" width="43.5703125" style="112" customWidth="1"/>
    <col min="3" max="3" width="9.85546875" style="112" customWidth="1"/>
    <col min="4" max="4" width="14" style="112" customWidth="1"/>
    <col min="5" max="5" width="11.42578125" style="112" customWidth="1"/>
    <col min="6" max="6" width="10.7109375" style="112" customWidth="1"/>
    <col min="7" max="7" width="14.140625" style="112" customWidth="1"/>
    <col min="8" max="8" width="10" style="112" customWidth="1"/>
    <col min="9" max="9" width="9.85546875" style="112" customWidth="1"/>
    <col min="10" max="10" width="13.7109375" style="112" customWidth="1"/>
    <col min="11" max="28" width="9.140625" style="112" customWidth="1"/>
    <col min="29" max="29" width="10.140625" style="112" customWidth="1"/>
    <col min="30" max="31" width="9.140625" style="112" hidden="1" customWidth="1"/>
    <col min="32" max="33" width="9.5703125" style="112" bestFit="1" customWidth="1"/>
    <col min="34" max="34" width="10.42578125" style="112" bestFit="1" customWidth="1"/>
    <col min="35" max="35" width="8.7109375" style="112" bestFit="1" customWidth="1"/>
    <col min="36" max="36" width="11.7109375" style="112" bestFit="1" customWidth="1"/>
    <col min="37" max="43" width="10.85546875" style="112" hidden="1" customWidth="1"/>
    <col min="44" max="44" width="9.7109375" style="112" hidden="1" customWidth="1"/>
    <col min="45" max="45" width="10.85546875" style="112" hidden="1" customWidth="1"/>
    <col min="46" max="47" width="9.7109375" style="112" hidden="1" customWidth="1"/>
    <col min="48" max="48" width="9.140625" style="112" hidden="1" customWidth="1"/>
    <col min="49" max="49" width="10.7109375" style="112" hidden="1" customWidth="1"/>
    <col min="50" max="50" width="9.140625" style="112" hidden="1" customWidth="1"/>
    <col min="51" max="52" width="9.7109375" style="112" hidden="1" customWidth="1"/>
    <col min="53" max="53" width="10.85546875" style="112" hidden="1" customWidth="1"/>
    <col min="54" max="54" width="10.7109375" style="112" hidden="1" customWidth="1"/>
    <col min="55" max="59" width="9.7109375" style="112" hidden="1" customWidth="1"/>
    <col min="60" max="60" width="10.42578125" style="112" hidden="1" customWidth="1"/>
    <col min="61" max="62" width="9.7109375" style="112" hidden="1" customWidth="1"/>
    <col min="63" max="63" width="9.140625" style="112" hidden="1" customWidth="1"/>
    <col min="64" max="64" width="11.5703125" style="112" hidden="1" customWidth="1"/>
    <col min="65" max="66" width="9.140625" style="112" hidden="1" customWidth="1"/>
    <col min="67" max="67" width="9.140625" style="112"/>
    <col min="68" max="68" width="11.7109375" style="112" bestFit="1" customWidth="1"/>
    <col min="69" max="16384" width="9.140625" style="112"/>
  </cols>
  <sheetData>
    <row r="1" spans="1:10" ht="6" customHeight="1" x14ac:dyDescent="0.2">
      <c r="A1" s="112" t="s">
        <v>869</v>
      </c>
    </row>
    <row r="2" spans="1:10" ht="12.75" customHeight="1" x14ac:dyDescent="0.2">
      <c r="A2" s="108" t="s">
        <v>1088</v>
      </c>
      <c r="B2" s="108"/>
      <c r="C2" s="108"/>
      <c r="D2" s="108"/>
      <c r="E2" s="108"/>
      <c r="F2" s="108"/>
      <c r="G2" s="108"/>
      <c r="H2" s="109"/>
      <c r="I2" s="110"/>
      <c r="J2" s="111"/>
    </row>
    <row r="3" spans="1:10" ht="12.75" customHeight="1" x14ac:dyDescent="0.2">
      <c r="A3" s="113"/>
      <c r="B3" s="113"/>
      <c r="C3" s="113"/>
      <c r="D3" s="113"/>
      <c r="E3" s="113"/>
      <c r="F3" s="113"/>
      <c r="G3" s="113"/>
      <c r="H3" s="109"/>
      <c r="I3" s="110"/>
      <c r="J3" s="111"/>
    </row>
    <row r="4" spans="1:10" ht="12.75" customHeight="1" x14ac:dyDescent="0.2">
      <c r="A4" s="113"/>
      <c r="B4" s="113"/>
      <c r="C4" s="113"/>
      <c r="D4" s="113"/>
      <c r="E4" s="113"/>
      <c r="F4" s="113"/>
      <c r="G4" s="113"/>
      <c r="H4" s="109"/>
      <c r="I4" s="110"/>
      <c r="J4" s="111"/>
    </row>
    <row r="5" spans="1:10" ht="12.75" customHeight="1" x14ac:dyDescent="0.2">
      <c r="A5" s="114" t="s">
        <v>1089</v>
      </c>
      <c r="B5" s="115"/>
      <c r="C5" s="115"/>
      <c r="D5" s="115"/>
      <c r="E5" s="115"/>
      <c r="F5" s="115"/>
      <c r="G5" s="115"/>
      <c r="H5" s="109"/>
      <c r="I5" s="110"/>
      <c r="J5" s="111"/>
    </row>
    <row r="6" spans="1:10" ht="6.75" customHeight="1" thickBot="1" x14ac:dyDescent="0.25">
      <c r="A6" s="116"/>
      <c r="B6" s="117"/>
      <c r="D6" s="109"/>
      <c r="H6" s="109"/>
      <c r="I6" s="110"/>
      <c r="J6" s="111"/>
    </row>
    <row r="7" spans="1:10" ht="12.75" customHeight="1" thickTop="1" x14ac:dyDescent="0.2">
      <c r="A7" s="118"/>
      <c r="B7" s="119" t="s">
        <v>1090</v>
      </c>
      <c r="C7" s="120"/>
      <c r="D7" s="121"/>
      <c r="E7" s="122" t="s">
        <v>1091</v>
      </c>
      <c r="F7" s="187" t="s">
        <v>868</v>
      </c>
      <c r="G7" s="123"/>
      <c r="H7" s="124"/>
      <c r="I7" s="125"/>
      <c r="J7" s="180"/>
    </row>
    <row r="8" spans="1:10" ht="12.75" customHeight="1" x14ac:dyDescent="0.2">
      <c r="A8" s="126"/>
      <c r="B8" s="127"/>
      <c r="C8" s="109"/>
      <c r="D8" s="128"/>
      <c r="E8" s="181" t="s">
        <v>1092</v>
      </c>
      <c r="F8" s="197"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197"/>
      <c r="H8" s="197"/>
      <c r="I8" s="197"/>
      <c r="J8" s="198"/>
    </row>
    <row r="9" spans="1:10" ht="12.75" customHeight="1" x14ac:dyDescent="0.2">
      <c r="A9" s="126"/>
      <c r="B9" s="110"/>
      <c r="C9" s="110"/>
      <c r="D9" s="128"/>
      <c r="E9" s="109"/>
      <c r="F9" s="199"/>
      <c r="G9" s="199"/>
      <c r="H9" s="199"/>
      <c r="I9" s="199"/>
      <c r="J9" s="200"/>
    </row>
    <row r="10" spans="1:10" ht="12.75" customHeight="1" x14ac:dyDescent="0.2">
      <c r="A10" s="126"/>
      <c r="B10" s="131" t="s">
        <v>1093</v>
      </c>
      <c r="C10" s="132" t="s">
        <v>645</v>
      </c>
      <c r="D10" s="128"/>
      <c r="E10" s="109"/>
      <c r="F10" s="199"/>
      <c r="G10" s="199"/>
      <c r="H10" s="199"/>
      <c r="I10" s="199"/>
      <c r="J10" s="200"/>
    </row>
    <row r="11" spans="1:10" ht="12.75" customHeight="1" x14ac:dyDescent="0.2">
      <c r="A11" s="126"/>
      <c r="B11" s="131"/>
      <c r="C11" s="110"/>
      <c r="D11" s="128"/>
      <c r="F11" s="201"/>
      <c r="G11" s="201"/>
      <c r="H11" s="201"/>
      <c r="I11" s="201"/>
      <c r="J11" s="202"/>
    </row>
    <row r="12" spans="1:10" ht="12.75" customHeight="1" x14ac:dyDescent="0.2">
      <c r="A12" s="126"/>
      <c r="B12" s="131"/>
      <c r="C12" s="135"/>
      <c r="D12" s="128"/>
      <c r="E12" s="131" t="s">
        <v>1094</v>
      </c>
      <c r="F12" s="133" t="str">
        <f>ciudaddelaobra</f>
        <v>México</v>
      </c>
      <c r="G12" s="134"/>
      <c r="H12" s="129"/>
      <c r="I12" s="130"/>
      <c r="J12" s="182"/>
    </row>
    <row r="13" spans="1:10" ht="12.75" customHeight="1" x14ac:dyDescent="0.2">
      <c r="A13" s="136"/>
      <c r="B13" s="131" t="s">
        <v>1096</v>
      </c>
      <c r="C13" s="137" t="s">
        <v>437</v>
      </c>
      <c r="D13" s="128"/>
      <c r="E13" s="131" t="s">
        <v>1095</v>
      </c>
      <c r="F13" s="133" t="str">
        <f>estadodelaobra</f>
        <v>Distrito Federal</v>
      </c>
      <c r="G13" s="134"/>
      <c r="H13" s="129"/>
      <c r="I13" s="130"/>
      <c r="J13" s="182"/>
    </row>
    <row r="14" spans="1:10" ht="12.75" customHeight="1" x14ac:dyDescent="0.2">
      <c r="A14" s="136"/>
      <c r="B14" s="131" t="s">
        <v>1097</v>
      </c>
      <c r="C14" s="137" t="s">
        <v>459</v>
      </c>
      <c r="D14" s="128"/>
      <c r="E14" s="183" t="s">
        <v>367</v>
      </c>
      <c r="F14" s="138" t="s">
        <v>472</v>
      </c>
      <c r="G14" s="139"/>
      <c r="H14" s="140"/>
      <c r="I14" s="141"/>
      <c r="J14" s="184"/>
    </row>
    <row r="15" spans="1:10" ht="12.75" customHeight="1" x14ac:dyDescent="0.2">
      <c r="A15" s="136"/>
      <c r="B15" s="131"/>
      <c r="C15" s="142"/>
      <c r="D15" s="128"/>
      <c r="E15" s="185" t="s">
        <v>1098</v>
      </c>
      <c r="F15" s="188" t="s">
        <v>1086</v>
      </c>
      <c r="G15" s="144"/>
      <c r="H15" s="145" t="s">
        <v>1099</v>
      </c>
      <c r="I15" s="194" t="s">
        <v>1087</v>
      </c>
      <c r="J15" s="195"/>
    </row>
    <row r="16" spans="1:10" ht="12.75" customHeight="1" x14ac:dyDescent="0.2">
      <c r="A16" s="136"/>
      <c r="B16" s="131" t="s">
        <v>1100</v>
      </c>
      <c r="C16" s="137">
        <v>40303</v>
      </c>
      <c r="D16" s="128"/>
      <c r="E16" s="185"/>
      <c r="F16" s="143"/>
      <c r="G16" s="144"/>
      <c r="H16" s="145"/>
      <c r="I16" s="196"/>
      <c r="J16" s="195"/>
    </row>
    <row r="17" spans="1:66" ht="12.75" customHeight="1" x14ac:dyDescent="0.2">
      <c r="A17" s="136"/>
      <c r="B17" s="131"/>
      <c r="C17" s="146"/>
      <c r="D17" s="128"/>
      <c r="E17" s="185" t="s">
        <v>1101</v>
      </c>
      <c r="F17" s="140" t="str">
        <f>direcciondelaobra</f>
        <v>Tramo de Barranca del Muerto a Tlahuac.</v>
      </c>
      <c r="G17" s="139"/>
      <c r="H17" s="140"/>
      <c r="I17" s="141"/>
      <c r="J17" s="184"/>
    </row>
    <row r="18" spans="1:66" ht="12.75" customHeight="1" thickBot="1" x14ac:dyDescent="0.25">
      <c r="A18" s="147"/>
      <c r="B18" s="148"/>
      <c r="C18" s="148"/>
      <c r="D18" s="149"/>
      <c r="E18" s="150"/>
      <c r="F18" s="151"/>
      <c r="G18" s="152"/>
      <c r="H18" s="153"/>
      <c r="I18" s="154"/>
      <c r="J18" s="186"/>
    </row>
    <row r="19" spans="1:66" ht="12.75" customHeight="1" thickTop="1" thickBot="1" x14ac:dyDescent="0.25"/>
    <row r="20" spans="1:66" ht="12.75" customHeight="1" thickTop="1" x14ac:dyDescent="0.2">
      <c r="A20" s="155"/>
      <c r="B20" s="156"/>
      <c r="C20" s="157"/>
      <c r="D20" s="163" t="s">
        <v>1102</v>
      </c>
      <c r="E20" s="167" t="s">
        <v>1102</v>
      </c>
      <c r="F20" s="167" t="s">
        <v>1103</v>
      </c>
      <c r="G20" s="167" t="s">
        <v>1104</v>
      </c>
      <c r="H20" s="168" t="s">
        <v>841</v>
      </c>
      <c r="I20" s="169"/>
      <c r="J20" s="175" t="s">
        <v>1113</v>
      </c>
      <c r="AF20" s="171"/>
      <c r="AG20" s="171"/>
      <c r="AH20" s="172"/>
      <c r="AI20" s="173"/>
      <c r="AJ20" s="160"/>
      <c r="AK20" s="166"/>
      <c r="AL20" s="166"/>
      <c r="AM20" s="166"/>
      <c r="AN20" s="174"/>
      <c r="AO20" s="165"/>
      <c r="AP20" s="165"/>
    </row>
    <row r="21" spans="1:66" ht="12.75" customHeight="1" thickBot="1" x14ac:dyDescent="0.25">
      <c r="A21" s="158" t="s">
        <v>1105</v>
      </c>
      <c r="B21" s="159" t="s">
        <v>1106</v>
      </c>
      <c r="C21" s="159" t="s">
        <v>1107</v>
      </c>
      <c r="D21" s="164" t="s">
        <v>1108</v>
      </c>
      <c r="E21" s="159" t="s">
        <v>1111</v>
      </c>
      <c r="F21" s="159"/>
      <c r="G21" s="159"/>
      <c r="H21" s="170" t="s">
        <v>1109</v>
      </c>
      <c r="I21" s="170" t="s">
        <v>1110</v>
      </c>
      <c r="J21" s="159"/>
      <c r="K21" s="160"/>
      <c r="L21" s="160"/>
      <c r="M21" s="160"/>
      <c r="N21" s="160"/>
      <c r="O21" s="160"/>
      <c r="P21" s="160"/>
      <c r="Q21" s="160"/>
      <c r="R21" s="160"/>
      <c r="S21" s="160"/>
      <c r="T21" s="160"/>
      <c r="U21" s="160"/>
      <c r="V21" s="160"/>
      <c r="W21" s="160"/>
      <c r="X21" s="160"/>
      <c r="Y21" s="160"/>
      <c r="Z21" s="160"/>
      <c r="AA21" s="160"/>
      <c r="AB21" s="160"/>
      <c r="AC21" s="161"/>
      <c r="AD21" s="160"/>
      <c r="AE21" s="160"/>
      <c r="AF21" s="160"/>
      <c r="AG21" s="160"/>
      <c r="AH21" s="160"/>
      <c r="AI21" s="162"/>
      <c r="AJ21" s="160"/>
      <c r="AK21" s="160"/>
      <c r="AL21" s="160"/>
      <c r="AM21" s="160"/>
      <c r="AN21" s="160"/>
      <c r="AO21" s="160"/>
      <c r="AP21" s="160"/>
      <c r="AQ21" s="160"/>
      <c r="AR21" s="160"/>
      <c r="AS21" s="160"/>
      <c r="AT21" s="160"/>
      <c r="AU21" s="160"/>
      <c r="AV21" s="160"/>
      <c r="AW21" s="160"/>
      <c r="AX21" s="160"/>
      <c r="AY21" s="160"/>
      <c r="AZ21" s="160"/>
      <c r="BA21" s="160"/>
      <c r="BB21" s="160"/>
      <c r="BC21" s="160"/>
      <c r="BD21" s="160"/>
      <c r="BE21" s="160"/>
      <c r="BF21" s="160"/>
      <c r="BG21" s="160"/>
      <c r="BH21" s="160"/>
      <c r="BI21" s="160"/>
      <c r="BJ21" s="160"/>
      <c r="BK21" s="160"/>
      <c r="BL21" s="160"/>
      <c r="BM21" s="160"/>
      <c r="BN21" s="160"/>
    </row>
    <row r="22" spans="1:66" ht="12.75" customHeight="1" thickTop="1" x14ac:dyDescent="0.2">
      <c r="A22" s="5" t="s">
        <v>1060</v>
      </c>
      <c r="B22" s="1"/>
      <c r="C22" s="1"/>
      <c r="D22" s="1"/>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1"/>
      <c r="AD22" s="160"/>
      <c r="AE22" s="160"/>
      <c r="AF22" s="160"/>
      <c r="AG22" s="160"/>
      <c r="AH22" s="160"/>
      <c r="AI22" s="162"/>
      <c r="AJ22" s="160"/>
      <c r="AK22" s="160"/>
      <c r="AL22" s="160"/>
      <c r="AM22" s="160"/>
      <c r="AN22" s="160"/>
      <c r="AO22" s="160"/>
      <c r="AP22" s="160"/>
      <c r="AQ22" s="160"/>
      <c r="AR22" s="160"/>
      <c r="AS22" s="160"/>
      <c r="AT22" s="160"/>
      <c r="AU22" s="160"/>
      <c r="AV22" s="160"/>
      <c r="AW22" s="160"/>
      <c r="AX22" s="160"/>
      <c r="AY22" s="160"/>
      <c r="AZ22" s="160"/>
      <c r="BA22" s="160"/>
      <c r="BB22" s="160"/>
      <c r="BC22" s="160"/>
      <c r="BD22" s="160"/>
      <c r="BE22" s="160"/>
      <c r="BF22" s="160"/>
      <c r="BG22" s="160"/>
      <c r="BH22" s="160"/>
      <c r="BI22" s="160"/>
      <c r="BJ22" s="160"/>
      <c r="BK22" s="160"/>
      <c r="BL22" s="160"/>
      <c r="BM22" s="160"/>
      <c r="BN22" s="160"/>
    </row>
    <row r="23" spans="1:66" ht="12.75" customHeight="1" x14ac:dyDescent="0.2">
      <c r="A23" s="88" t="s">
        <v>30</v>
      </c>
      <c r="B23" s="81" t="s">
        <v>254</v>
      </c>
      <c r="C23" s="68" t="s">
        <v>442</v>
      </c>
      <c r="D23" s="59" t="s">
        <v>211</v>
      </c>
      <c r="E23" s="59" t="s">
        <v>37</v>
      </c>
      <c r="F23" s="36" t="s">
        <v>423</v>
      </c>
      <c r="G23" s="36" t="s">
        <v>1084</v>
      </c>
      <c r="H23" s="59" t="e">
        <f>IF(ROUND(D23-E23,decimalesredondeo)&gt;0,ROUND(D23-E23,decimalesredondeo),0)</f>
        <v>#VALUE!</v>
      </c>
      <c r="I23" s="59" t="e">
        <f>IF(ROUND(D23-E23,decimalesredondeo)&lt;0,ROUND(D23-E23,decimalesredondeo),0)</f>
        <v>#VALUE!</v>
      </c>
      <c r="J23" s="59" t="s">
        <v>1112</v>
      </c>
      <c r="K23" s="160"/>
      <c r="L23" s="160"/>
      <c r="M23" s="160"/>
      <c r="N23" s="160"/>
      <c r="O23" s="160"/>
      <c r="P23" s="160"/>
      <c r="Q23" s="160"/>
      <c r="R23" s="160"/>
      <c r="S23" s="160"/>
      <c r="T23" s="160"/>
      <c r="U23" s="160"/>
      <c r="V23" s="160"/>
      <c r="W23" s="160"/>
      <c r="X23" s="160"/>
      <c r="Y23" s="160"/>
      <c r="Z23" s="160"/>
      <c r="AA23" s="160"/>
      <c r="AB23" s="160"/>
      <c r="AC23" s="161"/>
      <c r="AD23" s="160"/>
      <c r="AE23" s="160"/>
      <c r="AF23" s="160"/>
      <c r="AG23" s="160"/>
      <c r="AH23" s="160"/>
      <c r="AI23" s="162"/>
      <c r="AJ23" s="160"/>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row>
    <row r="24" spans="1:66" ht="12.75" customHeight="1" x14ac:dyDescent="0.2">
      <c r="A24" s="178" t="s">
        <v>1118</v>
      </c>
      <c r="B24" s="178"/>
      <c r="C24" s="178"/>
      <c r="D24" s="178"/>
      <c r="E24" s="178"/>
      <c r="F24" s="178"/>
      <c r="G24" s="177"/>
      <c r="H24" s="160"/>
      <c r="I24" s="160"/>
      <c r="J24" s="160"/>
      <c r="K24" s="160"/>
      <c r="L24" s="160"/>
      <c r="M24" s="160"/>
      <c r="N24" s="160"/>
      <c r="O24" s="160"/>
      <c r="P24" s="160"/>
      <c r="Q24" s="160"/>
      <c r="R24" s="160"/>
      <c r="S24" s="160"/>
      <c r="T24" s="160"/>
      <c r="U24" s="160"/>
      <c r="V24" s="160"/>
      <c r="W24" s="160"/>
      <c r="X24" s="160"/>
      <c r="Y24" s="160"/>
      <c r="Z24" s="160"/>
      <c r="AA24" s="160"/>
      <c r="AB24" s="160"/>
      <c r="AC24" s="161"/>
      <c r="AD24" s="160"/>
      <c r="AE24" s="160"/>
      <c r="AF24" s="160"/>
      <c r="AG24" s="160"/>
      <c r="AH24" s="160"/>
      <c r="AI24" s="162"/>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row>
    <row r="25" spans="1:66" ht="12.75" customHeight="1" x14ac:dyDescent="0.2">
      <c r="A25" s="178"/>
      <c r="B25" s="178"/>
      <c r="C25" s="178"/>
      <c r="D25" s="178"/>
      <c r="E25" s="178"/>
      <c r="F25" s="179"/>
      <c r="G25" s="176"/>
    </row>
    <row r="26" spans="1:66" ht="12.75" customHeight="1" x14ac:dyDescent="0.2">
      <c r="A26" s="178"/>
      <c r="B26" s="189" t="str">
        <f>cargo &amp; "  " &amp; responsable</f>
        <v>DIRECTOR GENERAL  ENCARGADO CORRESPONDIENTE</v>
      </c>
      <c r="C26" s="178"/>
      <c r="D26" s="178"/>
      <c r="E26" s="178"/>
      <c r="F26" s="179" t="s">
        <v>1119</v>
      </c>
      <c r="G26" s="176" t="s">
        <v>1021</v>
      </c>
    </row>
    <row r="27" spans="1:66" ht="12.75" customHeight="1" x14ac:dyDescent="0.2">
      <c r="A27" s="178"/>
      <c r="B27" s="178"/>
      <c r="C27" s="178"/>
      <c r="D27" s="178"/>
      <c r="E27" s="178"/>
      <c r="F27" s="179" t="s">
        <v>1120</v>
      </c>
      <c r="G27" s="176" t="s">
        <v>450</v>
      </c>
    </row>
    <row r="28" spans="1:66" ht="12.75" customHeight="1" x14ac:dyDescent="0.2">
      <c r="A28" s="177"/>
      <c r="B28" s="177"/>
      <c r="C28" s="177"/>
      <c r="D28" s="177"/>
      <c r="E28" s="177"/>
      <c r="F28" s="179" t="s">
        <v>1122</v>
      </c>
      <c r="G28" s="176" t="s">
        <v>1121</v>
      </c>
    </row>
    <row r="29" spans="1:66" ht="12.75" customHeight="1" x14ac:dyDescent="0.2">
      <c r="G29" s="178" t="s">
        <v>99</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Víctor Solares</cp:lastModifiedBy>
  <cp:lastPrinted>2011-03-11T22:54:54Z</cp:lastPrinted>
  <dcterms:modified xsi:type="dcterms:W3CDTF">2025-09-23T17:33:08Z</dcterms:modified>
</cp:coreProperties>
</file>